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Comision de antibióticos\Softwares\"/>
    </mc:Choice>
  </mc:AlternateContent>
  <bookViews>
    <workbookView xWindow="0" yWindow="0" windowWidth="19200" windowHeight="11295"/>
  </bookViews>
  <sheets>
    <sheet name="Ajuste renal" sheetId="1" r:id="rId1"/>
  </sheets>
  <externalReferences>
    <externalReference r:id="rId2"/>
    <externalReference r:id="rId3"/>
  </externalReferences>
  <definedNames>
    <definedName name="P_DNAIS" localSheetId="0">'[1]NEW PATIENT'!#REF!</definedName>
    <definedName name="P_DNAIS">'[2]NEW PATIENT'!#REF!</definedName>
    <definedName name="P_NOM" localSheetId="0">'[1]NEW PATIENT'!#REF!</definedName>
    <definedName name="P_NOM">'[2]NEW PATIENT'!#REF!</definedName>
    <definedName name="P_NPP" localSheetId="0">'[1]NEW PATIENT'!#REF!</definedName>
    <definedName name="P_NPP">'[2]NEW PATIENT'!#REF!</definedName>
    <definedName name="P_PRENOM" localSheetId="0">'[1]NEW PATIENT'!#REF!</definedName>
    <definedName name="P_PRENOM">'[2]NEW PATIENT'!#REF!</definedName>
    <definedName name="P_SEXE" localSheetId="0">'[1]NEW PATIENT'!#REF!</definedName>
    <definedName name="P_SEXE">'[2]NEW PATIENT'!#REF!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H14" i="1"/>
  <c r="H12" i="1"/>
  <c r="H10" i="1"/>
  <c r="I9" i="1"/>
  <c r="F9" i="1"/>
  <c r="D9" i="1"/>
  <c r="H3" i="1"/>
  <c r="I1" i="1"/>
  <c r="G1" i="1"/>
  <c r="D6" i="1" s="1"/>
  <c r="H8" i="1" l="1"/>
</calcChain>
</file>

<file path=xl/sharedStrings.xml><?xml version="1.0" encoding="utf-8"?>
<sst xmlns="http://schemas.openxmlformats.org/spreadsheetml/2006/main" count="389" uniqueCount="185">
  <si>
    <t xml:space="preserve">                                  Terapia Intensiva .Hospital Miguel Enríquez</t>
  </si>
  <si>
    <t>ClCr  ml/min</t>
  </si>
  <si>
    <t>Child-Pugh</t>
  </si>
  <si>
    <t xml:space="preserve">
Depuracion externa</t>
  </si>
  <si>
    <t xml:space="preserve">                                            USO DE FARMACOS EN LA INSUFICIENCIA RENAL</t>
  </si>
  <si>
    <t>&gt;50</t>
  </si>
  <si>
    <t>10–50</t>
  </si>
  <si>
    <t>&lt;10</t>
  </si>
  <si>
    <t>A</t>
  </si>
  <si>
    <t>B</t>
  </si>
  <si>
    <t>C</t>
  </si>
  <si>
    <t>HD</t>
  </si>
  <si>
    <t>suplemento  HD</t>
  </si>
  <si>
    <t>rb/p</t>
  </si>
  <si>
    <t>Masculino</t>
  </si>
  <si>
    <t xml:space="preserve">                       MRD</t>
  </si>
  <si>
    <t>Peso Kg</t>
  </si>
  <si>
    <t>Creat.</t>
  </si>
  <si>
    <t>Sexo</t>
  </si>
  <si>
    <t>Edad</t>
  </si>
  <si>
    <t>Raza</t>
  </si>
  <si>
    <t>Ampicilina/sulbactam</t>
  </si>
  <si>
    <t>1–2 g / 6–12 h</t>
  </si>
  <si>
    <t>1,5–3 g / 12 h</t>
  </si>
  <si>
    <t>1,5–3 g / 24 h</t>
  </si>
  <si>
    <t>SC</t>
  </si>
  <si>
    <t>Sulbactam</t>
  </si>
  <si>
    <t>1,5-3 g / 12-24 h</t>
  </si>
  <si>
    <t>Dosis PD</t>
  </si>
  <si>
    <t>No</t>
  </si>
  <si>
    <t>Femenino</t>
  </si>
  <si>
    <t xml:space="preserve">Aclaramiento de creatinina </t>
  </si>
  <si>
    <t>Otra</t>
  </si>
  <si>
    <t>Amoxicilina</t>
  </si>
  <si>
    <t>1–2 g / 8 h</t>
  </si>
  <si>
    <t>1–2 g / 12 h</t>
  </si>
  <si>
    <t>1–2 g / 24 h</t>
  </si>
  <si>
    <t>2 g / 24 h</t>
  </si>
  <si>
    <t>1-4</t>
  </si>
  <si>
    <t>ml/min</t>
  </si>
  <si>
    <t>Negra</t>
  </si>
  <si>
    <t>Amoxicilina/clavulanico</t>
  </si>
  <si>
    <t>1–2 g / 6–8 h</t>
  </si>
  <si>
    <t>0,5–1 g / 12–18 h</t>
  </si>
  <si>
    <t>0,5–1 g / 24 h</t>
  </si>
  <si>
    <t>Clavulànico</t>
  </si>
  <si>
    <t>1 g / 24 h</t>
  </si>
  <si>
    <t>ANTIBIOTICOS</t>
  </si>
  <si>
    <t>Piperacilina</t>
  </si>
  <si>
    <t>2–4 g / 4–6 h</t>
  </si>
  <si>
    <t>1,5–3 g / 6–8 h</t>
  </si>
  <si>
    <t>3–4 g / 12 h</t>
  </si>
  <si>
    <t>3-4 g / 12 h</t>
  </si>
  <si>
    <t>&gt;4</t>
  </si>
  <si>
    <t>Fluconazol</t>
  </si>
  <si>
    <t>DOSIS AJUSTADA SEGÚN ClCr</t>
  </si>
  <si>
    <t>Piperacilina/tazobactam</t>
  </si>
  <si>
    <t>Tazobactam</t>
  </si>
  <si>
    <t>Cefalotina</t>
  </si>
  <si>
    <t>0,5–2 g / 4–6 h</t>
  </si>
  <si>
    <t>0,5–2 g / 8 h</t>
  </si>
  <si>
    <t>DOSIS EN PACIENTES CON HEMODIALISIS</t>
  </si>
  <si>
    <t>Cefazolina</t>
  </si>
  <si>
    <t>0,5–2 g / 6–8 h</t>
  </si>
  <si>
    <t>0,5–1 g / 8–12 h</t>
  </si>
  <si>
    <t>0,25–0,5 g / 24 h</t>
  </si>
  <si>
    <t>0,  5-1 g / 24 h</t>
  </si>
  <si>
    <t>0,5 g</t>
  </si>
  <si>
    <t>Cefepima</t>
  </si>
  <si>
    <t>0,5–2 g / 12 h</t>
  </si>
  <si>
    <t>0,5 g / 24 h</t>
  </si>
  <si>
    <t>0,5-1 g / 24 h</t>
  </si>
  <si>
    <t>0,5-1 g</t>
  </si>
  <si>
    <t>DOSIS SUPLEMENTARIA  POST HEMODIALISIS</t>
  </si>
  <si>
    <t>Cefuroxima</t>
  </si>
  <si>
    <t>0,75–1,5 g / 8 h</t>
  </si>
  <si>
    <t>0,75 g / 12 h</t>
  </si>
  <si>
    <t>0,75 g / 24 h</t>
  </si>
  <si>
    <t>Cefoxitina</t>
  </si>
  <si>
    <t>1–2 g / 12–24 h</t>
  </si>
  <si>
    <t>1 g</t>
  </si>
  <si>
    <t>RELACION BILIS/PLASMA</t>
  </si>
  <si>
    <t>Cefotaxima</t>
  </si>
  <si>
    <t>1–2 g / 4–8 h</t>
  </si>
  <si>
    <t>1-2 g / 12-24 h</t>
  </si>
  <si>
    <t>Ceftazidima</t>
  </si>
  <si>
    <t>1 g / 24–48 h</t>
  </si>
  <si>
    <t>1 g / 24-48 h</t>
  </si>
  <si>
    <t>AJUSTE EN INSUFICIENCIA HEPATICA</t>
  </si>
  <si>
    <t>Aztreonam</t>
  </si>
  <si>
    <t>1–2 g / 12–18 h</t>
  </si>
  <si>
    <t>Imipenem</t>
  </si>
  <si>
    <t>0,5–1 g / 6 h</t>
  </si>
  <si>
    <t>0,25–0,5 g / 12 h</t>
  </si>
  <si>
    <t>0,25-0,5 g / 12 h</t>
  </si>
  <si>
    <t>0,25 g</t>
  </si>
  <si>
    <t>Dr. Jorge Soneira 2014</t>
  </si>
  <si>
    <t>Meropenem</t>
  </si>
  <si>
    <t>1-2 g / 8 h</t>
  </si>
  <si>
    <t>0,5 -1 g / 12 h</t>
  </si>
  <si>
    <t>0,5 - 1 g / 24 h</t>
  </si>
  <si>
    <t>Ertapenem</t>
  </si>
  <si>
    <t>0,15 g</t>
  </si>
  <si>
    <t>J.R. Azanza et al.Uso de antimicrobianos en pacientes con insuﬁciencia renal o hepatica.Enferm Infecc Microbiol Clin. 2009;27(10):593–599</t>
  </si>
  <si>
    <t>Doripenem</t>
  </si>
  <si>
    <t>0,5 g / 8 h</t>
  </si>
  <si>
    <t>0,25 gr / 8 h</t>
  </si>
  <si>
    <t>Precauciôn</t>
  </si>
  <si>
    <t>Precauciòn</t>
  </si>
  <si>
    <t>SIN INF.</t>
  </si>
  <si>
    <t xml:space="preserve"> Matzke GR, Frye RF. Drug administration in patients with renal insufﬁciencyMinimising renal and extrarenal toxicity. Drug Saf. 1997;16:205–31.</t>
  </si>
  <si>
    <t>Gentamicina</t>
  </si>
  <si>
    <t>3–5 mg / kg / 24 h</t>
  </si>
  <si>
    <t>1,5 mg / kg / 24 h</t>
  </si>
  <si>
    <t>1,5 mg / kg / 24–48 h</t>
  </si>
  <si>
    <t>1,5 mg / kg / 48-72 h</t>
  </si>
  <si>
    <t>1,5-2,5 mg / kg</t>
  </si>
  <si>
    <t>NewYork-Presbyterian Hospital.Medication Use Manual: Guideline</t>
  </si>
  <si>
    <t>Dosing Adjustments in Renal Dysfunction http://clinicalpharmacy.ucsf.edu/idmp/adult_guide/renal_adjust_text.html</t>
  </si>
  <si>
    <t xml:space="preserve">McEvoy G, ed.  AHFS Drug Information. Bethesda, MD: American Society of Health-Systems Pharmacists, Inc; 2003. </t>
  </si>
  <si>
    <t>Clindamicina</t>
  </si>
  <si>
    <t>0,6-0,9 g / 8 h</t>
  </si>
  <si>
    <t>SIN CAMBIOS</t>
  </si>
  <si>
    <t xml:space="preserve">Bennett GR, Arnoff TA, Golper et al.  Drug Prescribing in Renal Failure: Dosing Guidelines for Adults, 4 ed. Philadelphia:American College of Physicians; 1999. </t>
  </si>
  <si>
    <t>Vancomicina</t>
  </si>
  <si>
    <t>15 mg / kg / 12 h</t>
  </si>
  <si>
    <t>1 g / 3–10 d</t>
  </si>
  <si>
    <t>1 g / 5–10 d</t>
  </si>
  <si>
    <t>-</t>
  </si>
  <si>
    <t>5-10 mg / kg PD</t>
  </si>
  <si>
    <t xml:space="preserve"> </t>
  </si>
  <si>
    <t>Teicoplanina</t>
  </si>
  <si>
    <t>6 mg / kg / 24 h</t>
  </si>
  <si>
    <t>6 mg / kg / 48 h</t>
  </si>
  <si>
    <t>6 mg / kg / 72 h</t>
  </si>
  <si>
    <t xml:space="preserve">   </t>
  </si>
  <si>
    <t>Sulfadiazina</t>
  </si>
  <si>
    <t>0,5–1 g / 8 h</t>
  </si>
  <si>
    <t>0,5–1 g / 12–24 h</t>
  </si>
  <si>
    <t>0,5 g/12 h</t>
  </si>
  <si>
    <t>Evitar</t>
  </si>
  <si>
    <t>Levoﬂoxacino</t>
  </si>
  <si>
    <t>0,5 g / 12–24 h</t>
  </si>
  <si>
    <t>0,25–0,5 g / 48 h</t>
  </si>
  <si>
    <t>Levofloxacino</t>
  </si>
  <si>
    <t>0,25-0,5 g / 48 h</t>
  </si>
  <si>
    <t>Ciproﬂoxacino</t>
  </si>
  <si>
    <t>0,4 h / 12 h</t>
  </si>
  <si>
    <t>0,4 g / 18 h</t>
  </si>
  <si>
    <t>0,4 g / 24 h</t>
  </si>
  <si>
    <t>Ciprofloxacino</t>
  </si>
  <si>
    <t>Moxiﬂoxacino</t>
  </si>
  <si>
    <t>SI</t>
  </si>
  <si>
    <t>Moxifloxacino</t>
  </si>
  <si>
    <t>Trimetoprim-sulfametoxazol</t>
  </si>
  <si>
    <t>0,16 / 0,8 g / 12 h</t>
  </si>
  <si>
    <t>0,08 / 0,4 g / 12 h</t>
  </si>
  <si>
    <t>0,08 / 0,4 g / 24 h</t>
  </si>
  <si>
    <t>0,08/0,4 g/12 h</t>
  </si>
  <si>
    <t>Trimetoprim-</t>
  </si>
  <si>
    <t>2,5-10 mg / kg / 24 h</t>
  </si>
  <si>
    <t>Rifampicina</t>
  </si>
  <si>
    <t>0,6 g / 24 h</t>
  </si>
  <si>
    <t>0,3–0,6 g / 24 h</t>
  </si>
  <si>
    <t>0,3–0,6 g/24 ha</t>
  </si>
  <si>
    <t>0,3-0,6 g / 24 h</t>
  </si>
  <si>
    <t>3–12 mg / kg / 24 h</t>
  </si>
  <si>
    <t>0,1–0,4 g / 48 h</t>
  </si>
  <si>
    <t>SCa</t>
  </si>
  <si>
    <t>0,2-0,4 g / 48-72 h</t>
  </si>
  <si>
    <t>Flucitosina</t>
  </si>
  <si>
    <t>37,5–50 mg / kg / 6 h</t>
  </si>
  <si>
    <t>37,5–50 mg / kg / 12–24 h</t>
  </si>
  <si>
    <t>37,5–50 mg / kg / 48 h</t>
  </si>
  <si>
    <t>FLUCITOCINA</t>
  </si>
  <si>
    <t>Aciclovir</t>
  </si>
  <si>
    <t>5 mg / kg / 12 h</t>
  </si>
  <si>
    <t>5 mg / kg / 24 h</t>
  </si>
  <si>
    <t>2,5 mg / kg / 24 h</t>
  </si>
  <si>
    <t>2,5-5 mg / kg / 24 h i.v.</t>
  </si>
  <si>
    <t>2,5 mg / kg</t>
  </si>
  <si>
    <t>Ceftriaxona</t>
  </si>
  <si>
    <t>2-4 g / 24 hrs</t>
  </si>
  <si>
    <t>1-2 g / 24 hrs</t>
  </si>
  <si>
    <t>1-2 g / 24 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</si>
</sst>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rgb="FFFFFF0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</font>
    <font>
      <b/>
      <sz val="14"/>
      <color rgb="FFFFFF00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2"/>
      <color rgb="FFFFFF0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0"/>
      <color rgb="FFFFFF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/>
      <right style="double">
        <color rgb="FF00B0F0"/>
      </right>
      <top style="double">
        <color rgb="FF00B0F0"/>
      </top>
      <bottom style="double">
        <color rgb="FF00B0F0"/>
      </bottom>
      <diagonal/>
    </border>
    <border>
      <left style="double">
        <color rgb="FF00B0F0"/>
      </left>
      <right style="double">
        <color rgb="FF00B0F0"/>
      </right>
      <top style="double">
        <color rgb="FF00B0F0"/>
      </top>
      <bottom style="double">
        <color rgb="FF00B0F0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double">
        <color rgb="FF00B0F0"/>
      </left>
      <right style="double">
        <color rgb="FF00B0F0"/>
      </right>
      <top/>
      <bottom style="double">
        <color rgb="FF00B0F0"/>
      </bottom>
      <diagonal/>
    </border>
    <border>
      <left style="medium">
        <color rgb="FF00B0F0"/>
      </left>
      <right/>
      <top style="medium">
        <color rgb="FF00B0F0"/>
      </top>
      <bottom style="medium">
        <color rgb="FF00B0F0"/>
      </bottom>
      <diagonal/>
    </border>
    <border>
      <left/>
      <right/>
      <top style="medium">
        <color rgb="FF00B0F0"/>
      </top>
      <bottom style="medium">
        <color rgb="FF00B0F0"/>
      </bottom>
      <diagonal/>
    </border>
    <border>
      <left/>
      <right style="medium">
        <color rgb="FF00B0F0"/>
      </right>
      <top style="medium">
        <color rgb="FF00B0F0"/>
      </top>
      <bottom style="medium">
        <color rgb="FF00B0F0"/>
      </bottom>
      <diagonal/>
    </border>
    <border>
      <left style="medium">
        <color rgb="FF00B0F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0" fillId="2" borderId="0" xfId="0" applyFill="1" applyProtection="1"/>
    <xf numFmtId="0" fontId="5" fillId="2" borderId="0" xfId="0" applyFont="1" applyFill="1" applyAlignment="1" applyProtection="1">
      <alignment horizontal="left"/>
    </xf>
    <xf numFmtId="0" fontId="5" fillId="2" borderId="0" xfId="0" applyFont="1" applyFill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164" fontId="6" fillId="2" borderId="0" xfId="0" applyNumberFormat="1" applyFont="1" applyFill="1" applyAlignment="1" applyProtection="1">
      <alignment horizontal="center"/>
    </xf>
    <xf numFmtId="0" fontId="7" fillId="2" borderId="0" xfId="0" applyFont="1" applyFill="1"/>
    <xf numFmtId="164" fontId="7" fillId="2" borderId="0" xfId="0" applyNumberFormat="1" applyFont="1" applyFill="1" applyAlignment="1" applyProtection="1">
      <alignment horizontal="center"/>
    </xf>
    <xf numFmtId="0" fontId="7" fillId="2" borderId="0" xfId="0" applyFont="1" applyFill="1" applyAlignment="1" applyProtection="1">
      <alignment horizontal="center"/>
    </xf>
    <xf numFmtId="0" fontId="7" fillId="2" borderId="0" xfId="0" applyFont="1" applyFill="1" applyAlignment="1" applyProtection="1">
      <alignment horizontal="center" vertical="center"/>
    </xf>
    <xf numFmtId="0" fontId="8" fillId="3" borderId="0" xfId="0" applyFont="1" applyFill="1" applyProtection="1"/>
    <xf numFmtId="0" fontId="9" fillId="3" borderId="0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 wrapText="1"/>
    </xf>
    <xf numFmtId="0" fontId="1" fillId="3" borderId="0" xfId="0" applyFont="1" applyFill="1" applyBorder="1" applyProtection="1"/>
    <xf numFmtId="49" fontId="1" fillId="3" borderId="0" xfId="0" applyNumberFormat="1" applyFont="1" applyFill="1" applyBorder="1" applyAlignment="1" applyProtection="1">
      <alignment horizontal="center" vertical="center"/>
    </xf>
    <xf numFmtId="0" fontId="4" fillId="3" borderId="0" xfId="0" applyFont="1" applyFill="1" applyBorder="1" applyProtection="1"/>
    <xf numFmtId="0" fontId="4" fillId="0" borderId="0" xfId="0" applyFont="1" applyBorder="1" applyProtection="1"/>
    <xf numFmtId="0" fontId="4" fillId="0" borderId="0" xfId="0" applyFont="1" applyProtection="1"/>
    <xf numFmtId="0" fontId="8" fillId="2" borderId="0" xfId="0" applyFont="1" applyFill="1" applyProtection="1"/>
    <xf numFmtId="0" fontId="10" fillId="4" borderId="0" xfId="0" applyFont="1" applyFill="1" applyAlignment="1" applyProtection="1">
      <alignment horizontal="left" vertical="center"/>
    </xf>
    <xf numFmtId="0" fontId="11" fillId="4" borderId="0" xfId="0" applyFont="1" applyFill="1" applyAlignment="1" applyProtection="1">
      <alignment horizontal="left" vertical="center"/>
    </xf>
    <xf numFmtId="0" fontId="7" fillId="4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left" vertical="center"/>
    </xf>
    <xf numFmtId="0" fontId="1" fillId="3" borderId="0" xfId="0" applyFont="1" applyFill="1" applyBorder="1" applyAlignment="1" applyProtection="1">
      <alignment horizontal="center" vertical="center"/>
    </xf>
    <xf numFmtId="0" fontId="4" fillId="3" borderId="0" xfId="0" applyFont="1" applyFill="1" applyProtection="1"/>
    <xf numFmtId="0" fontId="4" fillId="4" borderId="0" xfId="0" applyFont="1" applyFill="1" applyProtection="1"/>
    <xf numFmtId="0" fontId="0" fillId="4" borderId="0" xfId="0" applyFill="1"/>
    <xf numFmtId="0" fontId="12" fillId="4" borderId="0" xfId="0" applyFont="1" applyFill="1" applyAlignment="1" applyProtection="1">
      <alignment horizontal="left" vertical="center"/>
    </xf>
    <xf numFmtId="0" fontId="13" fillId="4" borderId="0" xfId="0" applyFont="1" applyFill="1" applyAlignment="1" applyProtection="1">
      <alignment horizontal="center" vertical="center"/>
    </xf>
    <xf numFmtId="0" fontId="14" fillId="4" borderId="0" xfId="0" applyFont="1" applyFill="1" applyAlignment="1" applyProtection="1">
      <alignment horizontal="left" vertical="center"/>
    </xf>
    <xf numFmtId="0" fontId="7" fillId="4" borderId="0" xfId="0" applyFont="1" applyFill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horizontal="left" vertical="center"/>
    </xf>
    <xf numFmtId="0" fontId="15" fillId="2" borderId="0" xfId="0" applyFont="1" applyFill="1" applyProtection="1"/>
    <xf numFmtId="0" fontId="14" fillId="4" borderId="0" xfId="0" applyFont="1" applyFill="1" applyProtection="1"/>
    <xf numFmtId="0" fontId="0" fillId="4" borderId="0" xfId="0" applyFill="1" applyBorder="1" applyAlignment="1">
      <alignment horizontal="center"/>
    </xf>
    <xf numFmtId="0" fontId="16" fillId="4" borderId="0" xfId="0" applyFont="1" applyFill="1" applyAlignment="1" applyProtection="1">
      <alignment horizontal="center" vertical="center" wrapText="1"/>
    </xf>
    <xf numFmtId="0" fontId="16" fillId="4" borderId="0" xfId="0" applyFont="1" applyFill="1" applyAlignment="1" applyProtection="1">
      <alignment horizontal="center" vertical="center"/>
    </xf>
    <xf numFmtId="164" fontId="16" fillId="4" borderId="0" xfId="0" applyNumberFormat="1" applyFont="1" applyFill="1" applyAlignment="1" applyProtection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3" fillId="2" borderId="0" xfId="0" applyFont="1" applyFill="1" applyBorder="1" applyProtection="1">
      <protection locked="0"/>
    </xf>
    <xf numFmtId="0" fontId="14" fillId="4" borderId="0" xfId="0" applyFont="1" applyFill="1"/>
    <xf numFmtId="164" fontId="0" fillId="4" borderId="0" xfId="0" applyNumberFormat="1" applyFill="1" applyBorder="1" applyAlignment="1" applyProtection="1">
      <alignment horizontal="center"/>
    </xf>
    <xf numFmtId="164" fontId="3" fillId="3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2" borderId="0" xfId="0" applyFill="1" applyBorder="1" applyProtection="1"/>
    <xf numFmtId="0" fontId="10" fillId="4" borderId="0" xfId="0" applyFont="1" applyFill="1" applyProtection="1"/>
    <xf numFmtId="164" fontId="3" fillId="3" borderId="4" xfId="0" applyNumberFormat="1" applyFont="1" applyFill="1" applyBorder="1" applyAlignment="1" applyProtection="1">
      <alignment horizontal="center"/>
    </xf>
    <xf numFmtId="0" fontId="6" fillId="4" borderId="0" xfId="0" applyFont="1" applyFill="1" applyAlignment="1" applyProtection="1">
      <alignment horizontal="left" vertical="center"/>
    </xf>
    <xf numFmtId="0" fontId="0" fillId="4" borderId="0" xfId="0" applyFill="1" applyBorder="1" applyAlignment="1" applyProtection="1">
      <alignment horizontal="center"/>
    </xf>
    <xf numFmtId="164" fontId="0" fillId="4" borderId="0" xfId="0" applyNumberFormat="1" applyFill="1" applyAlignment="1" applyProtection="1">
      <alignment horizontal="center"/>
    </xf>
    <xf numFmtId="0" fontId="1" fillId="2" borderId="4" xfId="0" applyFont="1" applyFill="1" applyBorder="1" applyAlignment="1" applyProtection="1">
      <alignment horizontal="center" vertical="center"/>
    </xf>
    <xf numFmtId="0" fontId="16" fillId="4" borderId="0" xfId="0" applyFont="1" applyFill="1" applyAlignment="1" applyProtection="1">
      <alignment horizontal="center"/>
    </xf>
    <xf numFmtId="164" fontId="0" fillId="4" borderId="0" xfId="0" applyNumberFormat="1" applyFont="1" applyFill="1" applyBorder="1" applyAlignment="1" applyProtection="1">
      <alignment horizontal="center"/>
    </xf>
    <xf numFmtId="0" fontId="0" fillId="4" borderId="0" xfId="0" applyFill="1" applyAlignment="1" applyProtection="1">
      <alignment horizontal="center"/>
    </xf>
    <xf numFmtId="1" fontId="16" fillId="4" borderId="0" xfId="0" applyNumberFormat="1" applyFont="1" applyFill="1" applyBorder="1" applyAlignment="1" applyProtection="1">
      <alignment horizontal="center"/>
    </xf>
    <xf numFmtId="164" fontId="19" fillId="4" borderId="0" xfId="0" applyNumberFormat="1" applyFont="1" applyFill="1" applyBorder="1" applyAlignment="1" applyProtection="1">
      <alignment vertical="center" wrapText="1"/>
    </xf>
    <xf numFmtId="0" fontId="20" fillId="3" borderId="4" xfId="0" applyFont="1" applyFill="1" applyBorder="1" applyAlignment="1" applyProtection="1">
      <alignment horizontal="center" vertical="center"/>
      <protection locked="0"/>
    </xf>
    <xf numFmtId="0" fontId="12" fillId="4" borderId="0" xfId="0" applyFont="1" applyFill="1" applyAlignment="1" applyProtection="1">
      <alignment horizontal="center" vertical="center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ill="1" applyProtection="1"/>
    <xf numFmtId="0" fontId="10" fillId="4" borderId="0" xfId="0" applyFont="1" applyFill="1" applyAlignment="1" applyProtection="1">
      <alignment horizontal="center" vertical="center"/>
    </xf>
    <xf numFmtId="164" fontId="24" fillId="4" borderId="0" xfId="0" applyNumberFormat="1" applyFont="1" applyFill="1" applyBorder="1" applyAlignment="1" applyProtection="1">
      <alignment horizontal="center"/>
    </xf>
    <xf numFmtId="0" fontId="25" fillId="4" borderId="0" xfId="0" applyFont="1" applyFill="1" applyAlignment="1" applyProtection="1">
      <alignment horizontal="center"/>
    </xf>
    <xf numFmtId="0" fontId="24" fillId="4" borderId="0" xfId="0" applyFont="1" applyFill="1" applyAlignment="1" applyProtection="1">
      <alignment horizontal="center"/>
    </xf>
    <xf numFmtId="164" fontId="14" fillId="4" borderId="0" xfId="0" applyNumberFormat="1" applyFont="1" applyFill="1" applyAlignment="1" applyProtection="1">
      <alignment horizontal="center"/>
    </xf>
    <xf numFmtId="1" fontId="24" fillId="4" borderId="0" xfId="0" applyNumberFormat="1" applyFont="1" applyFill="1" applyBorder="1" applyAlignment="1" applyProtection="1">
      <alignment horizontal="center"/>
    </xf>
    <xf numFmtId="0" fontId="26" fillId="4" borderId="0" xfId="0" applyFont="1" applyFill="1" applyBorder="1" applyAlignment="1" applyProtection="1">
      <alignment horizontal="right" vertical="center" wrapText="1"/>
    </xf>
    <xf numFmtId="0" fontId="11" fillId="2" borderId="0" xfId="0" applyFont="1" applyFill="1" applyBorder="1" applyProtection="1"/>
    <xf numFmtId="0" fontId="22" fillId="4" borderId="0" xfId="0" applyFont="1" applyFill="1" applyBorder="1" applyProtection="1"/>
    <xf numFmtId="164" fontId="21" fillId="4" borderId="0" xfId="0" applyNumberFormat="1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left" vertical="center"/>
    </xf>
    <xf numFmtId="164" fontId="27" fillId="4" borderId="0" xfId="0" applyNumberFormat="1" applyFont="1" applyFill="1" applyBorder="1" applyAlignment="1" applyProtection="1">
      <alignment horizontal="center"/>
    </xf>
    <xf numFmtId="0" fontId="27" fillId="4" borderId="0" xfId="0" applyFont="1" applyFill="1" applyAlignment="1" applyProtection="1"/>
    <xf numFmtId="164" fontId="6" fillId="4" borderId="0" xfId="0" applyNumberFormat="1" applyFont="1" applyFill="1" applyBorder="1" applyAlignment="1" applyProtection="1">
      <alignment horizontal="left" vertical="center"/>
    </xf>
    <xf numFmtId="164" fontId="17" fillId="4" borderId="0" xfId="0" applyNumberFormat="1" applyFont="1" applyFill="1" applyBorder="1" applyAlignment="1" applyProtection="1">
      <alignment horizontal="center"/>
    </xf>
    <xf numFmtId="0" fontId="17" fillId="4" borderId="0" xfId="0" applyFont="1" applyFill="1" applyAlignment="1" applyProtection="1"/>
    <xf numFmtId="0" fontId="0" fillId="4" borderId="0" xfId="0" applyFill="1" applyBorder="1" applyProtection="1"/>
    <xf numFmtId="0" fontId="15" fillId="2" borderId="0" xfId="0" applyFont="1" applyFill="1" applyAlignment="1" applyProtection="1">
      <alignment horizontal="center" vertical="center"/>
    </xf>
    <xf numFmtId="0" fontId="0" fillId="4" borderId="0" xfId="0" applyFill="1" applyAlignment="1" applyProtection="1">
      <alignment horizontal="center" vertical="center"/>
    </xf>
    <xf numFmtId="164" fontId="0" fillId="4" borderId="0" xfId="0" applyNumberForma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 vertical="center"/>
    </xf>
    <xf numFmtId="0" fontId="8" fillId="3" borderId="0" xfId="0" applyFont="1" applyFill="1" applyAlignment="1" applyProtection="1">
      <alignment horizontal="center" vertical="center"/>
    </xf>
    <xf numFmtId="0" fontId="4" fillId="3" borderId="0" xfId="0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164" fontId="6" fillId="4" borderId="0" xfId="0" applyNumberFormat="1" applyFont="1" applyFill="1" applyAlignment="1" applyProtection="1">
      <alignment horizontal="center" vertical="center"/>
    </xf>
    <xf numFmtId="0" fontId="6" fillId="4" borderId="0" xfId="0" applyFont="1" applyFill="1" applyAlignment="1" applyProtection="1">
      <alignment horizontal="center" vertical="center"/>
    </xf>
    <xf numFmtId="164" fontId="3" fillId="4" borderId="0" xfId="0" applyNumberFormat="1" applyFont="1" applyFill="1" applyBorder="1" applyAlignment="1" applyProtection="1">
      <alignment horizontal="center" vertical="center"/>
    </xf>
    <xf numFmtId="0" fontId="3" fillId="4" borderId="0" xfId="0" applyFont="1" applyFill="1" applyBorder="1" applyAlignment="1" applyProtection="1">
      <alignment horizontal="center" vertical="center"/>
    </xf>
    <xf numFmtId="164" fontId="0" fillId="4" borderId="0" xfId="0" applyNumberFormat="1" applyFill="1" applyBorder="1" applyAlignment="1" applyProtection="1">
      <alignment horizontal="center" vertical="center"/>
    </xf>
    <xf numFmtId="0" fontId="0" fillId="4" borderId="0" xfId="0" applyFill="1" applyBorder="1" applyAlignment="1" applyProtection="1">
      <alignment horizontal="center" vertical="center"/>
    </xf>
    <xf numFmtId="0" fontId="4" fillId="2" borderId="0" xfId="0" applyFont="1" applyFill="1" applyProtection="1"/>
    <xf numFmtId="164" fontId="4" fillId="2" borderId="0" xfId="0" applyNumberFormat="1" applyFont="1" applyFill="1" applyAlignment="1" applyProtection="1">
      <alignment horizontal="center"/>
    </xf>
    <xf numFmtId="0" fontId="4" fillId="2" borderId="0" xfId="0" applyFont="1" applyFill="1" applyAlignment="1" applyProtection="1">
      <alignment horizontal="center"/>
    </xf>
    <xf numFmtId="164" fontId="1" fillId="2" borderId="0" xfId="0" applyNumberFormat="1" applyFont="1" applyFill="1" applyAlignment="1" applyProtection="1">
      <alignment horizontal="center"/>
    </xf>
    <xf numFmtId="0" fontId="1" fillId="2" borderId="0" xfId="0" applyFont="1" applyFill="1" applyProtection="1"/>
    <xf numFmtId="164" fontId="1" fillId="2" borderId="0" xfId="0" applyNumberFormat="1" applyFont="1" applyFill="1" applyAlignment="1" applyProtection="1">
      <alignment horizontal="center" vertical="center"/>
    </xf>
    <xf numFmtId="0" fontId="1" fillId="2" borderId="0" xfId="0" applyFont="1" applyFill="1" applyAlignment="1" applyProtection="1">
      <alignment horizontal="right"/>
    </xf>
    <xf numFmtId="0" fontId="17" fillId="3" borderId="0" xfId="0" applyFont="1" applyFill="1" applyProtection="1"/>
    <xf numFmtId="0" fontId="0" fillId="0" borderId="0" xfId="0" applyProtection="1">
      <protection locked="0"/>
    </xf>
    <xf numFmtId="0" fontId="0" fillId="0" borderId="0" xfId="0" applyProtection="1"/>
    <xf numFmtId="164" fontId="0" fillId="0" borderId="0" xfId="0" applyNumberFormat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0" fontId="28" fillId="3" borderId="0" xfId="0" applyFont="1" applyFill="1" applyBorder="1" applyAlignment="1" applyProtection="1">
      <alignment horizontal="center" vertical="center"/>
    </xf>
    <xf numFmtId="0" fontId="29" fillId="3" borderId="0" xfId="0" applyFont="1" applyFill="1" applyBorder="1" applyAlignment="1" applyProtection="1">
      <alignment horizontal="center" vertical="center"/>
    </xf>
    <xf numFmtId="49" fontId="8" fillId="3" borderId="0" xfId="0" applyNumberFormat="1" applyFont="1" applyFill="1" applyBorder="1" applyAlignment="1" applyProtection="1">
      <alignment horizontal="center" vertical="center"/>
    </xf>
    <xf numFmtId="0" fontId="8" fillId="3" borderId="0" xfId="0" applyFont="1" applyFill="1" applyBorder="1" applyProtection="1"/>
    <xf numFmtId="0" fontId="2" fillId="3" borderId="0" xfId="0" applyFont="1" applyFill="1" applyProtection="1">
      <protection locked="0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/>
    <xf numFmtId="0" fontId="30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8" fillId="0" borderId="0" xfId="0" applyFont="1" applyBorder="1"/>
    <xf numFmtId="0" fontId="0" fillId="0" borderId="0" xfId="0" applyBorder="1"/>
    <xf numFmtId="0" fontId="8" fillId="3" borderId="0" xfId="0" applyFont="1" applyFill="1" applyProtection="1">
      <protection locked="0"/>
    </xf>
    <xf numFmtId="0" fontId="8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8" fillId="3" borderId="0" xfId="0" applyFont="1" applyFill="1"/>
    <xf numFmtId="0" fontId="0" fillId="3" borderId="0" xfId="0" applyFill="1"/>
    <xf numFmtId="0" fontId="0" fillId="0" borderId="0" xfId="0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31" fillId="0" borderId="9" xfId="0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6" fillId="5" borderId="5" xfId="0" applyNumberFormat="1" applyFont="1" applyFill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0" fontId="6" fillId="5" borderId="7" xfId="0" applyFont="1" applyFill="1" applyBorder="1" applyAlignment="1" applyProtection="1">
      <alignment horizontal="center" vertical="center"/>
    </xf>
    <xf numFmtId="164" fontId="3" fillId="3" borderId="5" xfId="0" applyNumberFormat="1" applyFont="1" applyFill="1" applyBorder="1" applyAlignment="1" applyProtection="1">
      <alignment horizontal="center" vertical="center"/>
    </xf>
    <xf numFmtId="0" fontId="3" fillId="3" borderId="7" xfId="0" applyFont="1" applyFill="1" applyBorder="1" applyAlignment="1" applyProtection="1">
      <alignment horizontal="center" vertical="center"/>
    </xf>
    <xf numFmtId="0" fontId="16" fillId="2" borderId="0" xfId="0" applyFont="1" applyFill="1" applyBorder="1" applyAlignment="1" applyProtection="1">
      <alignment horizontal="left"/>
    </xf>
    <xf numFmtId="0" fontId="0" fillId="0" borderId="0" xfId="0" applyAlignment="1">
      <alignment horizontal="left"/>
    </xf>
    <xf numFmtId="0" fontId="16" fillId="2" borderId="0" xfId="0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16" fillId="4" borderId="0" xfId="0" applyFont="1" applyFill="1" applyBorder="1" applyAlignment="1" applyProtection="1">
      <alignment horizontal="center"/>
    </xf>
    <xf numFmtId="0" fontId="10" fillId="4" borderId="0" xfId="0" applyFont="1" applyFill="1" applyBorder="1" applyAlignment="1" applyProtection="1">
      <alignment horizontal="center"/>
    </xf>
    <xf numFmtId="0" fontId="18" fillId="4" borderId="0" xfId="0" applyFont="1" applyFill="1" applyBorder="1" applyAlignment="1" applyProtection="1">
      <alignment horizontal="center" vertical="center"/>
    </xf>
    <xf numFmtId="0" fontId="21" fillId="5" borderId="2" xfId="0" applyFont="1" applyFill="1" applyBorder="1" applyAlignment="1" applyProtection="1">
      <alignment horizontal="center" vertical="center"/>
    </xf>
    <xf numFmtId="0" fontId="22" fillId="5" borderId="2" xfId="0" applyFont="1" applyFill="1" applyBorder="1" applyAlignment="1" applyProtection="1"/>
    <xf numFmtId="0" fontId="23" fillId="3" borderId="2" xfId="0" applyFont="1" applyFill="1" applyBorder="1" applyAlignment="1" applyProtection="1">
      <alignment horizontal="center" vertical="center"/>
    </xf>
    <xf numFmtId="0" fontId="24" fillId="4" borderId="0" xfId="0" applyFont="1" applyFill="1" applyBorder="1" applyAlignment="1" applyProtection="1">
      <alignment horizontal="center" vertical="center"/>
    </xf>
    <xf numFmtId="164" fontId="6" fillId="5" borderId="2" xfId="0" applyNumberFormat="1" applyFont="1" applyFill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center" vertical="center"/>
    </xf>
    <xf numFmtId="164" fontId="17" fillId="3" borderId="2" xfId="0" applyNumberFormat="1" applyFont="1" applyFill="1" applyBorder="1" applyAlignment="1" applyProtection="1">
      <alignment horizontal="center"/>
    </xf>
    <xf numFmtId="0" fontId="17" fillId="3" borderId="2" xfId="0" applyFont="1" applyFill="1" applyBorder="1" applyAlignment="1" applyProtection="1"/>
    <xf numFmtId="164" fontId="21" fillId="5" borderId="2" xfId="0" applyNumberFormat="1" applyFont="1" applyFill="1" applyBorder="1" applyAlignment="1" applyProtection="1">
      <alignment horizontal="center" vertical="center"/>
    </xf>
    <xf numFmtId="0" fontId="22" fillId="5" borderId="2" xfId="0" applyFont="1" applyFill="1" applyBorder="1" applyAlignment="1" applyProtection="1">
      <alignment horizontal="center" vertical="center"/>
    </xf>
    <xf numFmtId="164" fontId="17" fillId="3" borderId="2" xfId="0" applyNumberFormat="1" applyFont="1" applyFill="1" applyBorder="1" applyAlignment="1" applyProtection="1">
      <alignment horizontal="center" vertical="center"/>
    </xf>
    <xf numFmtId="0" fontId="8" fillId="3" borderId="2" xfId="0" applyFont="1" applyFill="1" applyBorder="1" applyAlignment="1" applyProtection="1">
      <alignment vertical="center"/>
    </xf>
    <xf numFmtId="0" fontId="0" fillId="0" borderId="6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164" fontId="3" fillId="3" borderId="8" xfId="0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wrapText="1"/>
    </xf>
    <xf numFmtId="0" fontId="0" fillId="0" borderId="0" xfId="0" applyAlignment="1" applyProtection="1"/>
    <xf numFmtId="0" fontId="0" fillId="0" borderId="0" xfId="0" applyAlignment="1"/>
    <xf numFmtId="0" fontId="0" fillId="0" borderId="0" xfId="0"/>
    <xf numFmtId="0" fontId="17" fillId="3" borderId="3" xfId="0" applyFont="1" applyFill="1" applyBorder="1" applyAlignment="1" applyProtection="1">
      <alignment horizontal="center" vertical="center"/>
      <protection locked="0"/>
    </xf>
    <xf numFmtId="0" fontId="14" fillId="4" borderId="0" xfId="0" applyFont="1" applyFill="1" applyBorder="1" applyAlignment="1" applyProtection="1">
      <alignment vertical="center"/>
      <protection locked="0"/>
    </xf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200124</xdr:colOff>
      <xdr:row>8</xdr:row>
      <xdr:rowOff>123799</xdr:rowOff>
    </xdr:from>
    <xdr:to>
      <xdr:col>1</xdr:col>
      <xdr:colOff>1754911</xdr:colOff>
      <xdr:row>16</xdr:row>
      <xdr:rowOff>115066</xdr:rowOff>
    </xdr:to>
    <xdr:pic>
      <xdr:nvPicPr>
        <xdr:cNvPr id="2" name="1 Imagen" descr="C02-19-0850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99" y="2143099"/>
          <a:ext cx="1554787" cy="224869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Softwares%20nueva%202014\Balance%20nutricional%20CORREGIDO%2027%20mayo%20201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alance%20nutricional%20CORREGIDO%2027%20mayo%20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aluación nutricional"/>
      <sheetName val="Requerimientos"/>
      <sheetName val="Balance Calórico"/>
      <sheetName val="Balance Nitrogenado"/>
      <sheetName val="Cálculos SDRA"/>
      <sheetName val="Acido basico"/>
      <sheetName val="Cálculos frecuentes "/>
      <sheetName val="Conversiones"/>
      <sheetName val="Porciones"/>
      <sheetName val="Renal"/>
      <sheetName val="Hoja1"/>
      <sheetName val="Neurologico"/>
      <sheetName val="NEW PATIENT"/>
      <sheetName val="Registro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aluación nutricional"/>
      <sheetName val="Requerimientos"/>
      <sheetName val="Balance Calórico"/>
      <sheetName val="Balance Nitrogenado"/>
      <sheetName val="Cálculos SDRA"/>
      <sheetName val="Acido basico"/>
      <sheetName val="Cálculos frecuentes "/>
      <sheetName val="Conversiones"/>
      <sheetName val="Porciones"/>
      <sheetName val="Renal"/>
      <sheetName val="Hoja1"/>
      <sheetName val="Neurologico"/>
      <sheetName val="NEW PATIENT"/>
      <sheetName val="Registro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AE75"/>
  <sheetViews>
    <sheetView tabSelected="1" zoomScale="81" zoomScaleNormal="81" workbookViewId="0">
      <selection activeCell="O10" sqref="O10"/>
    </sheetView>
  </sheetViews>
  <sheetFormatPr baseColWidth="10" defaultRowHeight="15" x14ac:dyDescent="0.25"/>
  <cols>
    <col min="1" max="1" width="3.28515625" customWidth="1"/>
    <col min="2" max="2" width="28.140625" customWidth="1"/>
    <col min="3" max="3" width="5.42578125" customWidth="1"/>
    <col min="4" max="4" width="12.7109375" style="121" customWidth="1"/>
    <col min="5" max="5" width="13.5703125" style="122" customWidth="1"/>
    <col min="6" max="6" width="18.7109375" style="122" customWidth="1"/>
    <col min="7" max="7" width="9.28515625" style="121" customWidth="1"/>
    <col min="8" max="8" width="7.7109375" style="121" customWidth="1"/>
    <col min="9" max="9" width="17.28515625" customWidth="1"/>
    <col min="10" max="10" width="7.140625" customWidth="1"/>
    <col min="11" max="11" width="11.42578125" style="86" customWidth="1"/>
    <col min="12" max="12" width="4.140625" customWidth="1"/>
    <col min="13" max="13" width="9.42578125" style="124" customWidth="1"/>
    <col min="14" max="14" width="8.7109375" style="124" customWidth="1"/>
    <col min="15" max="15" width="25.140625" style="86" customWidth="1"/>
    <col min="16" max="16" width="18" style="86" customWidth="1"/>
    <col min="17" max="17" width="20.85546875" style="86" customWidth="1"/>
    <col min="18" max="18" width="18.28515625" style="86" customWidth="1"/>
    <col min="19" max="19" width="15.28515625" customWidth="1"/>
    <col min="20" max="20" width="16.7109375" customWidth="1"/>
    <col min="21" max="21" width="19.7109375" customWidth="1"/>
    <col min="22" max="22" width="16.7109375" style="128" customWidth="1"/>
    <col min="23" max="23" width="20.7109375" style="128" customWidth="1"/>
    <col min="24" max="24" width="14.140625" style="128" customWidth="1"/>
    <col min="25" max="25" width="11.42578125" style="129"/>
  </cols>
  <sheetData>
    <row r="1" spans="1:31" ht="28.9" customHeight="1" x14ac:dyDescent="0.35">
      <c r="A1" s="1"/>
      <c r="B1" s="2" t="s">
        <v>0</v>
      </c>
      <c r="C1" s="2"/>
      <c r="D1" s="3"/>
      <c r="E1" s="4"/>
      <c r="F1" s="5"/>
      <c r="G1" s="6">
        <f>IF(K5="Negra",1.212,IF(K5="Otra",1))</f>
        <v>1</v>
      </c>
      <c r="H1" s="7"/>
      <c r="I1" s="8">
        <f>IF(I5="Femenino",0.742,IF(I5="Masculino",1))</f>
        <v>0.74199999999999999</v>
      </c>
      <c r="J1" s="1"/>
      <c r="K1" s="9"/>
      <c r="L1" s="1"/>
      <c r="M1" s="10"/>
      <c r="N1" s="10"/>
      <c r="O1" s="11"/>
      <c r="P1" s="11" t="s">
        <v>1</v>
      </c>
      <c r="Q1" s="11"/>
      <c r="R1" s="11"/>
      <c r="S1" s="11" t="s">
        <v>2</v>
      </c>
      <c r="T1" s="11"/>
      <c r="U1" s="11"/>
      <c r="V1" s="12" t="s">
        <v>3</v>
      </c>
      <c r="W1" s="13"/>
      <c r="X1" s="13"/>
      <c r="Y1" s="14"/>
      <c r="Z1" s="15"/>
      <c r="AA1" s="16"/>
      <c r="AB1" s="16"/>
      <c r="AC1" s="17"/>
      <c r="AD1" s="17"/>
      <c r="AE1" s="17"/>
    </row>
    <row r="2" spans="1:31" s="26" customFormat="1" ht="18.75" x14ac:dyDescent="0.25">
      <c r="A2" s="18"/>
      <c r="B2" s="19" t="s">
        <v>4</v>
      </c>
      <c r="C2" s="19"/>
      <c r="D2" s="19"/>
      <c r="E2" s="19"/>
      <c r="F2" s="19"/>
      <c r="G2" s="19"/>
      <c r="H2" s="19"/>
      <c r="I2" s="20"/>
      <c r="J2" s="20"/>
      <c r="K2" s="21"/>
      <c r="L2" s="22"/>
      <c r="M2" s="10"/>
      <c r="N2" s="10"/>
      <c r="O2" s="11"/>
      <c r="P2" s="11" t="s">
        <v>5</v>
      </c>
      <c r="Q2" s="11" t="s">
        <v>6</v>
      </c>
      <c r="R2" s="11" t="s">
        <v>7</v>
      </c>
      <c r="S2" s="11" t="s">
        <v>8</v>
      </c>
      <c r="T2" s="11" t="s">
        <v>9</v>
      </c>
      <c r="U2" s="11" t="s">
        <v>10</v>
      </c>
      <c r="V2" s="23"/>
      <c r="W2" s="23" t="s">
        <v>11</v>
      </c>
      <c r="X2" s="23" t="s">
        <v>12</v>
      </c>
      <c r="Y2" s="14" t="s">
        <v>13</v>
      </c>
      <c r="Z2" s="15"/>
      <c r="AA2" s="15"/>
      <c r="AB2" s="15"/>
      <c r="AC2" s="24"/>
      <c r="AD2" s="25"/>
      <c r="AE2" s="25"/>
    </row>
    <row r="3" spans="1:31" ht="13.5" customHeight="1" x14ac:dyDescent="0.25">
      <c r="A3" s="18"/>
      <c r="B3" s="19"/>
      <c r="C3" s="19"/>
      <c r="D3" s="19"/>
      <c r="E3" s="19"/>
      <c r="F3" s="19"/>
      <c r="G3" s="27"/>
      <c r="H3" s="27">
        <f>H5/88.4</f>
        <v>1.1085972850678731</v>
      </c>
      <c r="I3" s="28"/>
      <c r="J3" s="29"/>
      <c r="K3" s="30"/>
      <c r="L3" s="31"/>
      <c r="M3" s="10"/>
      <c r="N3" s="10"/>
      <c r="O3" s="11"/>
      <c r="P3" s="11"/>
      <c r="Q3" s="11"/>
      <c r="R3" s="11"/>
      <c r="S3" s="11"/>
      <c r="T3" s="11"/>
      <c r="U3" s="11"/>
      <c r="V3" s="23"/>
      <c r="W3" s="23"/>
      <c r="X3" s="23"/>
      <c r="Y3" s="14"/>
      <c r="Z3" s="15"/>
      <c r="AA3" s="16"/>
      <c r="AB3" s="16"/>
      <c r="AC3" s="17"/>
      <c r="AD3" s="17"/>
      <c r="AE3" s="17"/>
    </row>
    <row r="4" spans="1:31" ht="19.149999999999999" customHeight="1" thickBot="1" x14ac:dyDescent="0.3">
      <c r="A4" s="32"/>
      <c r="B4" s="33" t="s">
        <v>14</v>
      </c>
      <c r="C4" s="135" t="s">
        <v>15</v>
      </c>
      <c r="D4" s="136"/>
      <c r="E4" s="136"/>
      <c r="F4" s="34"/>
      <c r="G4" s="35" t="s">
        <v>16</v>
      </c>
      <c r="H4" s="36" t="s">
        <v>17</v>
      </c>
      <c r="I4" s="36" t="s">
        <v>18</v>
      </c>
      <c r="J4" s="37" t="s">
        <v>19</v>
      </c>
      <c r="K4" s="38" t="s">
        <v>20</v>
      </c>
      <c r="L4" s="39"/>
      <c r="M4" s="10"/>
      <c r="N4" s="10"/>
      <c r="O4" s="11" t="s">
        <v>21</v>
      </c>
      <c r="P4" s="11" t="s">
        <v>22</v>
      </c>
      <c r="Q4" s="11" t="s">
        <v>23</v>
      </c>
      <c r="R4" s="11" t="s">
        <v>24</v>
      </c>
      <c r="S4" s="11" t="s">
        <v>25</v>
      </c>
      <c r="T4" s="11" t="s">
        <v>25</v>
      </c>
      <c r="U4" s="11" t="s">
        <v>25</v>
      </c>
      <c r="V4" s="23" t="s">
        <v>26</v>
      </c>
      <c r="W4" s="23" t="s">
        <v>27</v>
      </c>
      <c r="X4" s="23" t="s">
        <v>28</v>
      </c>
      <c r="Y4" s="14" t="s">
        <v>29</v>
      </c>
      <c r="Z4" s="15"/>
      <c r="AA4" s="16"/>
      <c r="AB4" s="16"/>
      <c r="AC4" s="17"/>
      <c r="AD4" s="17"/>
      <c r="AE4" s="17"/>
    </row>
    <row r="5" spans="1:31" ht="21" customHeight="1" thickTop="1" thickBot="1" x14ac:dyDescent="0.3">
      <c r="A5" s="32"/>
      <c r="B5" s="40" t="s">
        <v>30</v>
      </c>
      <c r="C5" s="137" t="s">
        <v>31</v>
      </c>
      <c r="D5" s="138"/>
      <c r="E5" s="138"/>
      <c r="F5" s="41"/>
      <c r="G5" s="42">
        <v>60</v>
      </c>
      <c r="H5" s="43">
        <v>98</v>
      </c>
      <c r="I5" s="43" t="s">
        <v>30</v>
      </c>
      <c r="J5" s="44">
        <v>31</v>
      </c>
      <c r="K5" s="162" t="s">
        <v>32</v>
      </c>
      <c r="L5" s="45"/>
      <c r="M5" s="10"/>
      <c r="N5" s="10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25</v>
      </c>
      <c r="T5" s="11" t="s">
        <v>25</v>
      </c>
      <c r="U5" s="11" t="s">
        <v>25</v>
      </c>
      <c r="V5" s="23" t="s">
        <v>33</v>
      </c>
      <c r="W5" s="23" t="s">
        <v>37</v>
      </c>
      <c r="X5" s="23" t="s">
        <v>28</v>
      </c>
      <c r="Y5" s="14" t="s">
        <v>38</v>
      </c>
      <c r="Z5" s="15"/>
      <c r="AA5" s="16"/>
      <c r="AB5" s="16"/>
      <c r="AC5" s="17"/>
      <c r="AD5" s="17"/>
      <c r="AE5" s="17"/>
    </row>
    <row r="6" spans="1:31" ht="19.899999999999999" customHeight="1" thickTop="1" thickBot="1" x14ac:dyDescent="0.35">
      <c r="A6" s="32"/>
      <c r="B6" s="33"/>
      <c r="C6" s="46"/>
      <c r="D6" s="47">
        <f>(30849*POWER(H5,-1.154)*POWER(J5,-0.203)*G1)*I1</f>
        <v>57.414776768506343</v>
      </c>
      <c r="E6" s="48" t="s">
        <v>39</v>
      </c>
      <c r="F6" s="49"/>
      <c r="G6" s="50"/>
      <c r="H6" s="41"/>
      <c r="I6" s="139"/>
      <c r="J6" s="140"/>
      <c r="K6" s="163" t="s">
        <v>40</v>
      </c>
      <c r="L6" s="45"/>
      <c r="M6" s="10"/>
      <c r="N6" s="10"/>
      <c r="O6" s="11" t="s">
        <v>41</v>
      </c>
      <c r="P6" s="11" t="s">
        <v>42</v>
      </c>
      <c r="Q6" s="11" t="s">
        <v>43</v>
      </c>
      <c r="R6" s="11" t="s">
        <v>44</v>
      </c>
      <c r="S6" s="11" t="s">
        <v>25</v>
      </c>
      <c r="T6" s="11" t="s">
        <v>25</v>
      </c>
      <c r="U6" s="11" t="s">
        <v>25</v>
      </c>
      <c r="V6" s="23" t="s">
        <v>45</v>
      </c>
      <c r="W6" s="23" t="s">
        <v>46</v>
      </c>
      <c r="X6" s="23" t="s">
        <v>28</v>
      </c>
      <c r="Y6" s="14" t="s">
        <v>29</v>
      </c>
      <c r="Z6" s="15"/>
      <c r="AA6" s="16"/>
      <c r="AB6" s="16"/>
      <c r="AC6" s="17"/>
      <c r="AD6" s="17"/>
      <c r="AE6" s="17"/>
    </row>
    <row r="7" spans="1:31" ht="19.899999999999999" customHeight="1" thickTop="1" thickBot="1" x14ac:dyDescent="0.3">
      <c r="A7" s="32"/>
      <c r="B7" s="51" t="s">
        <v>47</v>
      </c>
      <c r="C7" s="52"/>
      <c r="D7" s="53"/>
      <c r="E7" s="54"/>
      <c r="F7" s="54"/>
      <c r="G7" s="50"/>
      <c r="H7" s="55"/>
      <c r="I7" s="141"/>
      <c r="J7" s="141"/>
      <c r="K7" s="56" t="s">
        <v>32</v>
      </c>
      <c r="L7" s="45"/>
      <c r="M7" s="10"/>
      <c r="N7" s="10"/>
      <c r="O7" s="11" t="s">
        <v>48</v>
      </c>
      <c r="P7" s="11" t="s">
        <v>49</v>
      </c>
      <c r="Q7" s="11" t="s">
        <v>50</v>
      </c>
      <c r="R7" s="11" t="s">
        <v>51</v>
      </c>
      <c r="S7" s="11" t="s">
        <v>25</v>
      </c>
      <c r="T7" s="11" t="s">
        <v>25</v>
      </c>
      <c r="U7" s="11" t="s">
        <v>25</v>
      </c>
      <c r="V7" s="23" t="s">
        <v>48</v>
      </c>
      <c r="W7" s="23" t="s">
        <v>52</v>
      </c>
      <c r="X7" s="23" t="s">
        <v>28</v>
      </c>
      <c r="Y7" s="14" t="s">
        <v>53</v>
      </c>
      <c r="Z7" s="15"/>
      <c r="AA7" s="16"/>
      <c r="AB7" s="16"/>
      <c r="AC7" s="17"/>
      <c r="AD7" s="17"/>
      <c r="AE7" s="17"/>
    </row>
    <row r="8" spans="1:31" ht="19.5" customHeight="1" thickTop="1" thickBot="1" x14ac:dyDescent="0.3">
      <c r="A8" s="32"/>
      <c r="B8" s="57" t="s">
        <v>141</v>
      </c>
      <c r="C8" s="58"/>
      <c r="D8" s="142" t="s">
        <v>55</v>
      </c>
      <c r="E8" s="143"/>
      <c r="F8" s="143"/>
      <c r="G8" s="50"/>
      <c r="H8" s="144">
        <f>IF(D6&gt;50,D9,IF(D6&gt;10,F9,IF(D6&lt;10,I9)))</f>
        <v>30</v>
      </c>
      <c r="I8" s="144"/>
      <c r="J8" s="59"/>
      <c r="K8" s="30"/>
      <c r="L8" s="45"/>
      <c r="M8" s="10"/>
      <c r="N8" s="10"/>
      <c r="O8" s="11" t="s">
        <v>56</v>
      </c>
      <c r="P8" s="11" t="s">
        <v>49</v>
      </c>
      <c r="Q8" s="11" t="s">
        <v>50</v>
      </c>
      <c r="R8" s="11" t="s">
        <v>51</v>
      </c>
      <c r="S8" s="11" t="s">
        <v>25</v>
      </c>
      <c r="T8" s="11" t="s">
        <v>25</v>
      </c>
      <c r="U8" s="11" t="s">
        <v>25</v>
      </c>
      <c r="V8" s="23" t="s">
        <v>57</v>
      </c>
      <c r="W8" s="23" t="s">
        <v>52</v>
      </c>
      <c r="X8" s="23" t="s">
        <v>28</v>
      </c>
      <c r="Y8" s="14" t="s">
        <v>29</v>
      </c>
      <c r="Z8" s="15"/>
      <c r="AA8" s="16"/>
      <c r="AB8" s="16"/>
      <c r="AC8" s="17"/>
      <c r="AD8" s="17"/>
      <c r="AE8" s="17"/>
    </row>
    <row r="9" spans="1:31" ht="23.65" customHeight="1" thickTop="1" thickBot="1" x14ac:dyDescent="0.3">
      <c r="A9" s="32"/>
      <c r="B9" s="60"/>
      <c r="C9" s="61"/>
      <c r="D9" s="62">
        <f>IF(B8="Ampicilina",#REF!,IF(B8="Ampicilina/sulbactam",P4,IF(B8="Amoxicilina",P5,IF(B8="Amoxicilina/clavulanico",P6,IF(B8="Piperacilina",P7,IF(B8="Piperacilina/tazobactam",P8,IF(B8="Cefalotina",P9,IF(B8="Cefazolina",P10,IF(B8="Cefepima",P11,IF(B8="Cefuroxima",P12,IF(B8="Cefoxitina",P13,IF(B8="Cefotaxima",P14,IF(B8="Ceftazidima",P15,IF(B8="Aztreonam",P16,IF(B8="Imipenem",P17,IF(B8="Meropenem",P18,IF(B8="Ertapenem",P19,IF(B8="Doripenem",P20,IF(B8="Amikacina",#REF!,IF(B8="Gentamicina",P21,IF(B8="Tobramicina",P22,IF(B8="Tigeciclina",P23,IF(B8="Clindamicina",P24,IF(B8="Metronidazol",P25,IF(B8="Vancomicina",P26,IF(B8="Teicoplanina",P27,IF(B8="Sulfadiazina",P28,IF(B8="Levoﬂoxacino",30,IF(B8="Ciproﬂoxacino",P30,IF(B8="Moxiﬂoxacino",P31,IF(B8="Trimetoprim-sulfametoxazol",P32,IF(B8="Rifampicina",P33,IF(B8="Fluconazol",P34,IF(B8="Flucitosina",P35,IF(B8="Aciclovir",P36,IF(B8="Ceftriaxona",P37))))))))))))))))))))))))))))))))))))</f>
        <v>30</v>
      </c>
      <c r="E9" s="63"/>
      <c r="F9" s="64" t="str">
        <f>IF(B8="Ampicilina",#REF!,IF(B8="Ampicilina/sulbactam",Q4,IF(B8="Amoxicilina",Q5,IF(B8="Amoxicilina/clavulanico",Q6,IF(B8="Piperacilina",Q7,IF(B8="Piperacilina/tazobactam",Q8,IF(B8="Cefalotina",Q9,IF(B8="Cefazolina",Q10,IF(B8="Cefepima",Q11,IF(B8="Cefuroxima",Q12,IF(B8="Cefoxitina",Q13,IF(B8="Cefotaxima",Q14,IF(B8="Ceftriaxona",Q37,IF(B8="Ceftazidima",Q15,IF(B8="Aztreonam",Q16,IF(B8="Imipenem",Q17,IF(B8="Meropenem",Q18,IF(B8="Ertapenem",Q19,IF(B8="Doripenem",Q20,IF(B8="Amikacina",#REF!,IF(B8="Gentamicina",Q21,IF(B8="Tobramicina",Q22,IF(B8="Tigeciclina",Q23,IF(B8="Clindamicina",Q24,IF(B8="Metronidazol",Q25,IF(B8="Vancomicina",Q26,IF(B8="Teicoplanina",Q27,IF(B8="Sulfadiazina",Q28,IF(B8="Levoﬂoxacino",Q29,IF(B8="Ciproﬂoxacino",Q30,IF(B8="Moxiﬂoxacino",Q31,IF(B8="Trimetoprim-sulfametoxazol",Q32,IF(B8="Rifampicina",Q33,IF(B8="Fluconazol",Q34,IF(B8="Flucitosina",Q35,IF(B8="Aciclovir",Q36))))))))))))))))))))))))))))))))))))</f>
        <v>0,25–0,5 g / 24 h</v>
      </c>
      <c r="G9" s="65"/>
      <c r="H9" s="66"/>
      <c r="I9" s="145" t="str">
        <f>IF(B8="Ampicilina",#REF!,IF(B8="Ampicilina/sulbactam",R4,IF(B8="Amoxicilina",R5,IF(B8="Amoxicilina/clavulanico",R6,IF(B8="Piperacilina",R7,IF(B8="Piperacilina/tazobactam",R8,IF(B8="Cefalotina",R9,IF(B8="Cefazolina",R10,IF(B8="Cefepima",R11,IF(B8="Cefuroxima",R12,IF(B8="Cefoxitina",R13,IF(B8="Cefotaxima",R14,IF(B8="Ceftriaxona",R37,IF(B8="Ceftazidima",R15,IF(B8="Aztreonam",R16,IF(B8="Imipenem",R17,IF(B8="Meropenem",R18,IF(B8="Ertapenem",R19,IF(B8="Doripenem",R20,IF(B8="Amikacina",#REF!,IF(B8="Gentamicina",R21,IF(B8="Tobramicina",R22,IF(B8="Tigeciclina",R23,IF(B8="Clindamicina",R24,IF(B8="Metronidazol",R25,IF(B8="Vancomicina",R26,IF(B8="Teicoplanina",R27,IF(B8="Sulfadiazina",R28,IF(B8="Levoﬂoxacino",R29,IF(B8="Ciproﬂoxacino",R30,IF(B8="Moxiﬂoxacino",R31,IF(B8="Trimetoprim-sulfametoxazol",R32,IF(B8="Rifampicina",R33,IF(B8="Fluconazol",R34,IF(B8="Flucitosina",R35,IF(B8="Aciclovir",R36,SHX8))))))))))))))))))))))))))))))))))))</f>
        <v>0,25–0,5 g / 48 h</v>
      </c>
      <c r="J9" s="145"/>
      <c r="K9" s="67"/>
      <c r="L9" s="68"/>
      <c r="M9" s="10"/>
      <c r="N9" s="10"/>
      <c r="O9" s="11" t="s">
        <v>58</v>
      </c>
      <c r="P9" s="11" t="s">
        <v>59</v>
      </c>
      <c r="Q9" s="11" t="s">
        <v>60</v>
      </c>
      <c r="R9" s="11" t="s">
        <v>37</v>
      </c>
      <c r="S9" s="11" t="s">
        <v>25</v>
      </c>
      <c r="T9" s="11" t="s">
        <v>25</v>
      </c>
      <c r="U9" s="11" t="s">
        <v>25</v>
      </c>
      <c r="V9" s="23" t="s">
        <v>58</v>
      </c>
      <c r="W9" s="23" t="s">
        <v>37</v>
      </c>
      <c r="X9" s="23" t="s">
        <v>28</v>
      </c>
      <c r="Y9" s="14" t="s">
        <v>38</v>
      </c>
      <c r="Z9" s="15"/>
      <c r="AA9" s="16"/>
      <c r="AB9" s="16"/>
      <c r="AC9" s="17"/>
      <c r="AD9" s="17"/>
      <c r="AE9" s="17"/>
    </row>
    <row r="10" spans="1:31" ht="23.65" customHeight="1" thickTop="1" thickBot="1" x14ac:dyDescent="0.35">
      <c r="A10" s="32"/>
      <c r="B10" s="60"/>
      <c r="C10" s="46"/>
      <c r="D10" s="146" t="s">
        <v>61</v>
      </c>
      <c r="E10" s="147"/>
      <c r="F10" s="147"/>
      <c r="G10" s="50"/>
      <c r="H10" s="148" t="str">
        <f>IF(B8="Ampicilina",W3,IF(B8="Ampicilina/sulbactam",W4,IF(B8="Amoxicilina",W5,IF(B8="Amoxicilina/clavulanico",W6,IF(B8="Piperacilina",W7,IF(B8="Piperacilina/tazobactam",W8,IF(B8="Cefalotina",W9,IF(B8="Cefazolina",W10,IF(B8="Cefepima",W11,IF(B8="Cefuroxima",W12,IF(B8="Cefoxitina",W13,IF(B8="Cefotaxima",W14,IF(B8="Ceftazidima",P15,IF(B8="Aztreonam",W16,IF(B8="Imipenem",W17,IF(B8="Meropenem",W18,IF(B8="Ertapenem",W19,IF(B8="Doripenem",W20,IF(B8="Amikacina",#REF!,IF(B8="Gentamicina",W21,IF(B8="Tobramicina",W22,IF(B8="Tigeciclina",W23,IF(B8="Clindamicina",W24,IF(B8="Metronidazol",W25,IF(B8="Vancomicina",W26,IF(B8="Teicoplanina",W27,IF(B8="Sulfadiazina",W28,IF(B8="Levoﬂoxacino",W29,IF(B8="Ciproﬂoxacino",W30,IF(B8="Moxiﬂoxacino",W31,IF(B8="Trimetoprim-sulfametoxazol",W32,IF(B8="Rifampicina",W33,IF(B8="Fluconazol",W34,IF(B8="Flucitosina",W35,IF(B8="Aciclovir",W36,IF(B8="Ceftriaxona",W37))))))))))))))))))))))))))))))))))))</f>
        <v>0,25-0,5 g / 48 h</v>
      </c>
      <c r="I10" s="149"/>
      <c r="J10" s="69"/>
      <c r="K10" s="30"/>
      <c r="L10" s="1"/>
      <c r="M10" s="10"/>
      <c r="N10" s="10"/>
      <c r="O10" s="11" t="s">
        <v>62</v>
      </c>
      <c r="P10" s="11" t="s">
        <v>63</v>
      </c>
      <c r="Q10" s="11" t="s">
        <v>64</v>
      </c>
      <c r="R10" s="11" t="s">
        <v>65</v>
      </c>
      <c r="S10" s="11" t="s">
        <v>25</v>
      </c>
      <c r="T10" s="11" t="s">
        <v>25</v>
      </c>
      <c r="U10" s="11" t="s">
        <v>25</v>
      </c>
      <c r="V10" s="23" t="s">
        <v>62</v>
      </c>
      <c r="W10" s="23" t="s">
        <v>66</v>
      </c>
      <c r="X10" s="23" t="s">
        <v>67</v>
      </c>
      <c r="Y10" s="14" t="s">
        <v>38</v>
      </c>
      <c r="Z10" s="15"/>
      <c r="AA10" s="16"/>
      <c r="AB10" s="16"/>
      <c r="AC10" s="17"/>
      <c r="AD10" s="17"/>
      <c r="AE10" s="17"/>
    </row>
    <row r="11" spans="1:31" ht="23.65" customHeight="1" thickTop="1" thickBot="1" x14ac:dyDescent="0.35">
      <c r="A11" s="32"/>
      <c r="B11" s="60"/>
      <c r="C11" s="46"/>
      <c r="D11" s="70"/>
      <c r="E11" s="71"/>
      <c r="F11" s="71"/>
      <c r="G11" s="50"/>
      <c r="H11" s="72"/>
      <c r="I11" s="73"/>
      <c r="J11" s="69"/>
      <c r="K11" s="30"/>
      <c r="L11" s="1"/>
      <c r="M11" s="10"/>
      <c r="N11" s="10"/>
      <c r="O11" s="11" t="s">
        <v>68</v>
      </c>
      <c r="P11" s="11" t="s">
        <v>69</v>
      </c>
      <c r="Q11" s="11" t="s">
        <v>44</v>
      </c>
      <c r="R11" s="11" t="s">
        <v>70</v>
      </c>
      <c r="S11" s="11" t="s">
        <v>25</v>
      </c>
      <c r="T11" s="11" t="s">
        <v>25</v>
      </c>
      <c r="U11" s="11" t="s">
        <v>25</v>
      </c>
      <c r="V11" s="23" t="s">
        <v>68</v>
      </c>
      <c r="W11" s="23" t="s">
        <v>71</v>
      </c>
      <c r="X11" s="23" t="s">
        <v>72</v>
      </c>
      <c r="Y11" s="14" t="s">
        <v>38</v>
      </c>
      <c r="Z11" s="15"/>
      <c r="AA11" s="16"/>
      <c r="AB11" s="16"/>
      <c r="AC11" s="17"/>
      <c r="AD11" s="17"/>
      <c r="AE11" s="17"/>
    </row>
    <row r="12" spans="1:31" ht="23.65" customHeight="1" thickTop="1" thickBot="1" x14ac:dyDescent="0.35">
      <c r="A12" s="32"/>
      <c r="B12" s="60"/>
      <c r="C12" s="46"/>
      <c r="D12" s="150" t="s">
        <v>73</v>
      </c>
      <c r="E12" s="151"/>
      <c r="F12" s="151"/>
      <c r="G12" s="50"/>
      <c r="H12" s="152" t="str">
        <f>IF(B8="Ampicilina",X3,IF(B8="Ampicilina/sulbactam",X4,IF(B8="Amoxicilina",X5,IF(B8="Amoxicilina/clavulanico",X6,IF(B8="Piperacilina",X7,IF(B8="Piperacilina/tazobactam",X8,IF(B8="Cefalotina",X9,IF(B8="Cefazolina",X10,IF(B8="Cefepima",X11,IF(B8="Cefuroxima",X12,IF(B8="Cefoxitina",X13,IF(B8="Cefotaxima",X14,IF(B8="Ceftazidima",X15,IF(B8="Aztreonam",X16,IF(B8="Imipenem",X17,IF(B8="Meropenem",X18,IF(B8="Ertapenem",X19,IF(B8="Doripenem",X20,IF(B8="Amikacina",#REF!,IF(B8="Gentamicina",X21,IF(B8="Tobramicina",X22,IF(B8="Tigeciclina",X23,IF(B8="Clindamicina",X24,IF(B8="Metronidazol",X25,IF(B8="Vancomicina",X26,IF(B8="Teicoplanina",X27,IF(B8="Sulfadiazina",X28,IF(B8="Levoﬂoxacino",X29,IF(B8="Ciproﬂoxacino",X30,IF(B8="Moxiﬂoxacino",X31,IF(B8="Trimetoprim-sulfametoxazol",X32,IF(B8="Rifampicina",X33,IF(B8="Fluconazol",X34,IF(B8="Flucitosina",X35,IF(B8="Aciclovir",X36,IF(B8="Ceftriaxona",X37))))))))))))))))))))))))))))))))))))</f>
        <v>SIN CAMBIOS</v>
      </c>
      <c r="I12" s="153"/>
      <c r="J12" s="69"/>
      <c r="K12" s="30"/>
      <c r="L12" s="1"/>
      <c r="M12" s="10"/>
      <c r="N12" s="10"/>
      <c r="O12" s="11" t="s">
        <v>74</v>
      </c>
      <c r="P12" s="11" t="s">
        <v>75</v>
      </c>
      <c r="Q12" s="11" t="s">
        <v>76</v>
      </c>
      <c r="R12" s="11" t="s">
        <v>77</v>
      </c>
      <c r="S12" s="11" t="s">
        <v>25</v>
      </c>
      <c r="T12" s="11" t="s">
        <v>25</v>
      </c>
      <c r="U12" s="11" t="s">
        <v>25</v>
      </c>
      <c r="V12" s="23" t="s">
        <v>74</v>
      </c>
      <c r="W12" s="23" t="s">
        <v>77</v>
      </c>
      <c r="X12" s="23" t="s">
        <v>28</v>
      </c>
      <c r="Y12" s="14" t="s">
        <v>38</v>
      </c>
      <c r="Z12" s="15"/>
      <c r="AA12" s="16"/>
      <c r="AB12" s="16"/>
      <c r="AC12" s="17"/>
      <c r="AD12" s="17"/>
      <c r="AE12" s="17"/>
    </row>
    <row r="13" spans="1:31" ht="17.25" customHeight="1" thickTop="1" thickBot="1" x14ac:dyDescent="0.35">
      <c r="A13" s="32"/>
      <c r="B13" s="60"/>
      <c r="C13" s="46"/>
      <c r="D13" s="74"/>
      <c r="E13" s="48"/>
      <c r="F13" s="48"/>
      <c r="G13" s="50"/>
      <c r="H13" s="75"/>
      <c r="I13" s="76"/>
      <c r="J13" s="77"/>
      <c r="K13" s="30"/>
      <c r="L13" s="1"/>
      <c r="M13" s="10"/>
      <c r="N13" s="10"/>
      <c r="O13" s="11" t="s">
        <v>78</v>
      </c>
      <c r="P13" s="11" t="s">
        <v>42</v>
      </c>
      <c r="Q13" s="11" t="s">
        <v>79</v>
      </c>
      <c r="R13" s="11" t="s">
        <v>44</v>
      </c>
      <c r="S13" s="11" t="s">
        <v>25</v>
      </c>
      <c r="T13" s="11" t="s">
        <v>25</v>
      </c>
      <c r="U13" s="11" t="s">
        <v>25</v>
      </c>
      <c r="V13" s="23" t="s">
        <v>78</v>
      </c>
      <c r="W13" s="23" t="s">
        <v>71</v>
      </c>
      <c r="X13" s="23" t="s">
        <v>80</v>
      </c>
      <c r="Y13" s="14" t="s">
        <v>53</v>
      </c>
      <c r="Z13" s="15"/>
      <c r="AA13" s="16"/>
      <c r="AB13" s="16"/>
      <c r="AC13" s="17"/>
      <c r="AD13" s="17"/>
      <c r="AE13" s="17"/>
    </row>
    <row r="14" spans="1:31" s="86" customFormat="1" ht="22.5" customHeight="1" thickBot="1" x14ac:dyDescent="0.3">
      <c r="A14" s="78"/>
      <c r="B14" s="79"/>
      <c r="C14" s="79"/>
      <c r="D14" s="130" t="s">
        <v>81</v>
      </c>
      <c r="E14" s="131"/>
      <c r="F14" s="132"/>
      <c r="G14" s="80"/>
      <c r="H14" s="133" t="str">
        <f>IF(B8="Ampicilina",#REF!,IF(B8="Ampicilina/sulbactam",Y4,IF(B8="Amoxicilina",Y5,IF(B8="Amoxicilina/clavulanico",Y6,IF(B8="Piperacilina",Y7,IF(B8="Piperacilina/tazobactam",Y8,IF(B8="Cefalotina",Y9,IF(B8="Cefazolina",Y10,IF(B8="Cefepima",Y11,IF(B8="Cefuroxima",Y12,IF(B8="Cefoxitina",Y13,IF(B8="Cefotaxima",Y14,IF(B8="Ceftazidima",Y15,IF(B8="Aztreonam",Y16,IF(B8="Imipenem",Y17,IF(B8="Meropenem",Y18,IF(B8="Ertapenem",Y19,IF(B8="Doripenem",Y20,IF(B8="Amikacina",#REF!,IF(B8="Gentamicina",Y21,IF(B8="Tobramicina",Y22,IF(B8="Tigeciclina",Y23,IF(B8="Clindamicina",Y24,IF(B8="Metronidazol",Y25,IF(B8="Vancomicina",Y26,IF(B8="Teicoplanina",Y27,IF(B8="Sulfadiazina",Y28,IF(B8="Levoﬂoxacino",Y29,IF(B8="Ciproﬂoxacino",Y30,IF(B8="Moxiﬂoxacino",Y31,IF(B8="Trimetoprim-sulfametoxazol",Y32,IF(B8="Rifampicina",Y33,IF(B8="Fluconazol",Y34,IF(B8="Flucitosina",Y35,IF(B8="Aciclovir",Y36,IF(B8="Ceftriaxona",Y37))))))))))))))))))))))))))))))))))))</f>
        <v>No</v>
      </c>
      <c r="I14" s="134"/>
      <c r="J14" s="79"/>
      <c r="K14" s="21"/>
      <c r="L14" s="81"/>
      <c r="M14" s="82"/>
      <c r="N14" s="82"/>
      <c r="O14" s="11" t="s">
        <v>82</v>
      </c>
      <c r="P14" s="11" t="s">
        <v>83</v>
      </c>
      <c r="Q14" s="11" t="s">
        <v>22</v>
      </c>
      <c r="R14" s="11" t="s">
        <v>79</v>
      </c>
      <c r="S14" s="11" t="s">
        <v>25</v>
      </c>
      <c r="T14" s="11" t="s">
        <v>25</v>
      </c>
      <c r="U14" s="11" t="s">
        <v>25</v>
      </c>
      <c r="V14" s="23" t="s">
        <v>82</v>
      </c>
      <c r="W14" s="23" t="s">
        <v>84</v>
      </c>
      <c r="X14" s="23" t="s">
        <v>80</v>
      </c>
      <c r="Y14" s="14" t="s">
        <v>38</v>
      </c>
      <c r="Z14" s="83"/>
      <c r="AA14" s="84"/>
      <c r="AB14" s="84"/>
      <c r="AC14" s="85"/>
      <c r="AD14" s="85"/>
      <c r="AE14" s="85"/>
    </row>
    <row r="15" spans="1:31" s="86" customFormat="1" ht="22.5" customHeight="1" thickBot="1" x14ac:dyDescent="0.3">
      <c r="A15" s="78"/>
      <c r="B15" s="79"/>
      <c r="C15" s="79"/>
      <c r="D15" s="87"/>
      <c r="E15" s="88"/>
      <c r="F15" s="88"/>
      <c r="G15" s="80"/>
      <c r="H15" s="89"/>
      <c r="I15" s="90"/>
      <c r="J15" s="79"/>
      <c r="K15" s="21"/>
      <c r="L15" s="81"/>
      <c r="M15" s="82"/>
      <c r="N15" s="82"/>
      <c r="O15" s="11" t="s">
        <v>85</v>
      </c>
      <c r="P15" s="11" t="s">
        <v>34</v>
      </c>
      <c r="Q15" s="11" t="s">
        <v>35</v>
      </c>
      <c r="R15" s="11" t="s">
        <v>86</v>
      </c>
      <c r="S15" s="11" t="s">
        <v>25</v>
      </c>
      <c r="T15" s="11" t="s">
        <v>25</v>
      </c>
      <c r="U15" s="11" t="s">
        <v>25</v>
      </c>
      <c r="V15" s="23" t="s">
        <v>85</v>
      </c>
      <c r="W15" s="23" t="s">
        <v>87</v>
      </c>
      <c r="X15" s="23" t="s">
        <v>80</v>
      </c>
      <c r="Y15" s="14" t="s">
        <v>29</v>
      </c>
      <c r="Z15" s="83"/>
      <c r="AA15" s="84"/>
      <c r="AB15" s="84"/>
      <c r="AC15" s="85"/>
      <c r="AD15" s="85"/>
      <c r="AE15" s="85"/>
    </row>
    <row r="16" spans="1:31" s="86" customFormat="1" ht="22.5" customHeight="1" thickBot="1" x14ac:dyDescent="0.3">
      <c r="A16" s="78"/>
      <c r="B16" s="79"/>
      <c r="C16" s="79"/>
      <c r="D16" s="130" t="s">
        <v>88</v>
      </c>
      <c r="E16" s="154"/>
      <c r="F16" s="155"/>
      <c r="G16" s="80"/>
      <c r="H16" s="156" t="str">
        <f>IF(B8="Ampicilina",U3,IF(B8="Ampicilina/sulbactam",U4,IF(B8="Amoxicilina",U5,IF(B8="Amoxicilina/clavulanico",U6,IF(B8="Piperacilina",U7,IF(B8="Piperacilina/tazobactam",U8,IF(B8="Cefalotina",U9,IF(B8="Cefazolina",U10,IF(B8="Cefepima",U11,IF(B8="Cefuroxima",U12,IF(B8="Cefoxitina",U13,IF(B8="Cefotaxima",U14,IF(B8="Ceftazidima",U15,IF(B8="Aztreonam",U16,IF(B8="Imipenem",U17,IF(B8="Meropenem",U18,IF(B8="Ertapenem",U19,IF(B8="Doripenem",U20,IF(B8="Gentamicina",U21,IF(B8="Tobramicina",S22,IF(B8="Tigeciclina",U23,IF(B8="Clindamicina",U24,IF(B8="Metronidazol",U25,IF(B8="Vancomicina",U26,IF(B8="Teicoplanina",U27,IF(B8="Sulfadiazina",U28,IF(B8="Levoﬂoxacino",U29,IF(B8="Ciproﬂoxacino",U30,IF(B8="Moxiﬂoxacino",U31,IF(B8="Trimetoprim-sulfametoxazol",U32,IF(B8="Rifampicina",U33,IF(B8="Fluconazol",U34,IF(B8="Flucitosina",U35,IF(B8="Aciclovir",U36,IF(B8="Ceftriaxona",U37)))))))))))))))))))))))))))))))))))</f>
        <v>SC</v>
      </c>
      <c r="I16" s="157"/>
      <c r="J16" s="79"/>
      <c r="K16" s="21"/>
      <c r="L16" s="81"/>
      <c r="M16" s="82"/>
      <c r="N16" s="82"/>
      <c r="O16" s="11" t="s">
        <v>89</v>
      </c>
      <c r="P16" s="11" t="s">
        <v>42</v>
      </c>
      <c r="Q16" s="11" t="s">
        <v>90</v>
      </c>
      <c r="R16" s="11" t="s">
        <v>36</v>
      </c>
      <c r="S16" s="11" t="s">
        <v>25</v>
      </c>
      <c r="T16" s="11" t="s">
        <v>25</v>
      </c>
      <c r="U16" s="11" t="s">
        <v>25</v>
      </c>
      <c r="V16" s="23" t="s">
        <v>89</v>
      </c>
      <c r="W16" s="23" t="s">
        <v>71</v>
      </c>
      <c r="X16" s="23" t="s">
        <v>67</v>
      </c>
      <c r="Y16" s="14" t="s">
        <v>29</v>
      </c>
      <c r="Z16" s="83"/>
      <c r="AA16" s="84"/>
      <c r="AB16" s="84"/>
      <c r="AC16" s="85"/>
      <c r="AD16" s="85"/>
      <c r="AE16" s="85"/>
    </row>
    <row r="17" spans="1:31" s="86" customFormat="1" ht="16.149999999999999" customHeight="1" x14ac:dyDescent="0.25">
      <c r="A17" s="78"/>
      <c r="B17" s="79"/>
      <c r="C17" s="79"/>
      <c r="D17" s="87"/>
      <c r="E17" s="88"/>
      <c r="F17" s="88"/>
      <c r="G17" s="80"/>
      <c r="H17" s="91"/>
      <c r="I17" s="92"/>
      <c r="J17" s="79"/>
      <c r="K17" s="21"/>
      <c r="L17" s="81"/>
      <c r="M17" s="82"/>
      <c r="N17" s="82"/>
      <c r="O17" s="11" t="s">
        <v>91</v>
      </c>
      <c r="P17" s="11" t="s">
        <v>92</v>
      </c>
      <c r="Q17" s="11" t="s">
        <v>64</v>
      </c>
      <c r="R17" s="11" t="s">
        <v>93</v>
      </c>
      <c r="S17" s="11" t="s">
        <v>25</v>
      </c>
      <c r="T17" s="11" t="s">
        <v>25</v>
      </c>
      <c r="U17" s="11" t="s">
        <v>25</v>
      </c>
      <c r="V17" s="23" t="s">
        <v>91</v>
      </c>
      <c r="W17" s="23" t="s">
        <v>94</v>
      </c>
      <c r="X17" s="23" t="s">
        <v>95</v>
      </c>
      <c r="Y17" s="14" t="s">
        <v>38</v>
      </c>
      <c r="Z17" s="83"/>
      <c r="AA17" s="84"/>
      <c r="AB17" s="84"/>
      <c r="AC17" s="85"/>
      <c r="AD17" s="85"/>
      <c r="AE17" s="85"/>
    </row>
    <row r="18" spans="1:31" x14ac:dyDescent="0.25">
      <c r="A18" s="93"/>
      <c r="B18" s="93"/>
      <c r="C18" s="93"/>
      <c r="D18" s="94"/>
      <c r="E18" s="95"/>
      <c r="F18" s="95"/>
      <c r="G18" s="96"/>
      <c r="H18" s="96" t="s">
        <v>96</v>
      </c>
      <c r="I18" s="97"/>
      <c r="J18" s="93"/>
      <c r="K18" s="9"/>
      <c r="L18" s="93"/>
      <c r="M18" s="10"/>
      <c r="N18" s="10"/>
      <c r="O18" s="11" t="s">
        <v>97</v>
      </c>
      <c r="P18" s="11" t="s">
        <v>98</v>
      </c>
      <c r="Q18" s="11" t="s">
        <v>99</v>
      </c>
      <c r="R18" s="11" t="s">
        <v>100</v>
      </c>
      <c r="S18" s="11" t="s">
        <v>25</v>
      </c>
      <c r="T18" s="11" t="s">
        <v>25</v>
      </c>
      <c r="U18" s="11" t="s">
        <v>25</v>
      </c>
      <c r="V18" s="23" t="s">
        <v>97</v>
      </c>
      <c r="W18" s="23" t="s">
        <v>70</v>
      </c>
      <c r="X18" s="23" t="s">
        <v>67</v>
      </c>
      <c r="Y18" s="14" t="s">
        <v>38</v>
      </c>
      <c r="Z18" s="15"/>
      <c r="AA18" s="16"/>
      <c r="AB18" s="16"/>
      <c r="AC18" s="17"/>
      <c r="AD18" s="17"/>
      <c r="AE18" s="17"/>
    </row>
    <row r="19" spans="1:31" x14ac:dyDescent="0.25">
      <c r="A19" s="93"/>
      <c r="B19" s="95"/>
      <c r="C19" s="93"/>
      <c r="D19" s="94"/>
      <c r="E19" s="95"/>
      <c r="F19" s="95"/>
      <c r="G19" s="94"/>
      <c r="H19" s="94"/>
      <c r="I19" s="93"/>
      <c r="J19" s="96"/>
      <c r="K19" s="98"/>
      <c r="L19" s="99"/>
      <c r="M19" s="100"/>
      <c r="N19" s="10"/>
      <c r="O19" s="11" t="s">
        <v>101</v>
      </c>
      <c r="P19" s="11" t="s">
        <v>46</v>
      </c>
      <c r="Q19" s="11" t="s">
        <v>70</v>
      </c>
      <c r="R19" s="11" t="s">
        <v>70</v>
      </c>
      <c r="S19" s="11" t="s">
        <v>25</v>
      </c>
      <c r="T19" s="11" t="s">
        <v>25</v>
      </c>
      <c r="U19" s="11" t="s">
        <v>25</v>
      </c>
      <c r="V19" s="23" t="s">
        <v>101</v>
      </c>
      <c r="W19" s="23" t="s">
        <v>70</v>
      </c>
      <c r="X19" s="23" t="s">
        <v>102</v>
      </c>
      <c r="Y19" s="14" t="s">
        <v>38</v>
      </c>
      <c r="Z19" s="15"/>
      <c r="AA19" s="16"/>
      <c r="AB19" s="16"/>
      <c r="AC19" s="17"/>
      <c r="AD19" s="17"/>
      <c r="AE19" s="17"/>
    </row>
    <row r="20" spans="1:31" ht="14.25" customHeight="1" x14ac:dyDescent="0.25">
      <c r="A20" s="158" t="s">
        <v>103</v>
      </c>
      <c r="B20" s="158"/>
      <c r="C20" s="158"/>
      <c r="D20" s="158"/>
      <c r="E20" s="158"/>
      <c r="F20" s="158"/>
      <c r="G20" s="158"/>
      <c r="H20" s="158"/>
      <c r="I20" s="158"/>
      <c r="J20" s="159"/>
      <c r="K20" s="159"/>
      <c r="L20" s="101"/>
      <c r="M20" s="10"/>
      <c r="N20" s="10"/>
      <c r="O20" s="11" t="s">
        <v>104</v>
      </c>
      <c r="P20" s="11" t="s">
        <v>105</v>
      </c>
      <c r="Q20" s="11" t="s">
        <v>106</v>
      </c>
      <c r="R20" s="11" t="s">
        <v>107</v>
      </c>
      <c r="S20" s="11" t="s">
        <v>25</v>
      </c>
      <c r="T20" s="11" t="s">
        <v>25</v>
      </c>
      <c r="U20" s="11" t="s">
        <v>25</v>
      </c>
      <c r="V20" s="23" t="s">
        <v>104</v>
      </c>
      <c r="W20" s="23" t="s">
        <v>108</v>
      </c>
      <c r="X20" s="23" t="s">
        <v>109</v>
      </c>
      <c r="Y20" s="14" t="s">
        <v>38</v>
      </c>
      <c r="Z20" s="15"/>
      <c r="AA20" s="16"/>
      <c r="AB20" s="16"/>
      <c r="AC20" s="17"/>
      <c r="AD20" s="17"/>
      <c r="AE20" s="17"/>
    </row>
    <row r="21" spans="1:31" x14ac:dyDescent="0.25">
      <c r="A21" s="159" t="s">
        <v>110</v>
      </c>
      <c r="B21" s="160"/>
      <c r="C21" s="160"/>
      <c r="D21" s="160"/>
      <c r="E21" s="160"/>
      <c r="F21" s="160"/>
      <c r="G21" s="160"/>
      <c r="H21" s="160"/>
      <c r="I21" s="160"/>
      <c r="J21" s="160"/>
      <c r="K21" s="160"/>
      <c r="L21" s="101"/>
      <c r="M21" s="10"/>
      <c r="N21" s="10"/>
      <c r="O21" s="11" t="s">
        <v>111</v>
      </c>
      <c r="P21" s="11" t="s">
        <v>112</v>
      </c>
      <c r="Q21" s="11" t="s">
        <v>113</v>
      </c>
      <c r="R21" s="11" t="s">
        <v>114</v>
      </c>
      <c r="S21" s="11" t="s">
        <v>25</v>
      </c>
      <c r="T21" s="11" t="s">
        <v>25</v>
      </c>
      <c r="U21" s="11" t="s">
        <v>25</v>
      </c>
      <c r="V21" s="23" t="s">
        <v>111</v>
      </c>
      <c r="W21" s="23" t="s">
        <v>115</v>
      </c>
      <c r="X21" s="23" t="s">
        <v>116</v>
      </c>
      <c r="Y21" s="14" t="s">
        <v>29</v>
      </c>
      <c r="Z21" s="15"/>
      <c r="AA21" s="16"/>
      <c r="AB21" s="16"/>
      <c r="AC21" s="17"/>
      <c r="AD21" s="17"/>
      <c r="AE21" s="17"/>
    </row>
    <row r="22" spans="1:31" x14ac:dyDescent="0.25">
      <c r="A22" s="159" t="s">
        <v>117</v>
      </c>
      <c r="B22" s="161"/>
      <c r="C22" s="161"/>
      <c r="D22" s="161"/>
      <c r="E22" s="161"/>
      <c r="F22" s="159" t="s">
        <v>117</v>
      </c>
      <c r="G22" s="161"/>
      <c r="H22" s="161"/>
      <c r="I22" s="161"/>
      <c r="J22" s="161"/>
      <c r="K22" s="159" t="s">
        <v>117</v>
      </c>
      <c r="L22" s="161"/>
      <c r="M22" s="161"/>
      <c r="N22" s="161"/>
      <c r="O22" s="161"/>
      <c r="P22" s="159" t="s">
        <v>117</v>
      </c>
      <c r="Q22" s="161"/>
      <c r="R22" s="161"/>
      <c r="S22" s="161"/>
      <c r="T22" s="161"/>
      <c r="U22" s="159" t="s">
        <v>117</v>
      </c>
      <c r="V22" s="161"/>
      <c r="W22" s="161"/>
      <c r="X22" s="161"/>
      <c r="Y22" s="161"/>
      <c r="Z22" s="15"/>
      <c r="AA22" s="16"/>
      <c r="AB22" s="16"/>
      <c r="AC22" s="17"/>
      <c r="AD22" s="17"/>
      <c r="AE22" s="17"/>
    </row>
    <row r="23" spans="1:31" x14ac:dyDescent="0.25">
      <c r="A23" s="159" t="s">
        <v>118</v>
      </c>
      <c r="B23" s="160"/>
      <c r="C23" s="160"/>
      <c r="D23" s="160"/>
      <c r="E23" s="160"/>
      <c r="F23" s="160"/>
      <c r="G23" s="160"/>
      <c r="H23" s="160"/>
      <c r="I23" s="159" t="s">
        <v>118</v>
      </c>
      <c r="J23" s="160"/>
      <c r="K23" s="160"/>
      <c r="L23" s="160"/>
      <c r="M23" s="160"/>
      <c r="N23" s="160"/>
      <c r="O23" s="160"/>
      <c r="P23" s="160"/>
      <c r="Q23" s="159" t="s">
        <v>118</v>
      </c>
      <c r="R23" s="160"/>
      <c r="S23" s="160"/>
      <c r="T23" s="160"/>
      <c r="U23" s="160"/>
      <c r="V23" s="160"/>
      <c r="W23" s="160"/>
      <c r="X23" s="160"/>
      <c r="Y23" s="14" t="s">
        <v>29</v>
      </c>
      <c r="Z23" s="15"/>
      <c r="AA23" s="16"/>
      <c r="AB23" s="16"/>
      <c r="AC23" s="17"/>
      <c r="AD23" s="17"/>
      <c r="AE23" s="17"/>
    </row>
    <row r="24" spans="1:31" x14ac:dyDescent="0.25">
      <c r="A24" s="159" t="s">
        <v>119</v>
      </c>
      <c r="B24" s="160"/>
      <c r="C24" s="160"/>
      <c r="D24" s="160"/>
      <c r="E24" s="160"/>
      <c r="F24" s="160"/>
      <c r="G24" s="160"/>
      <c r="H24" s="160"/>
      <c r="I24" s="159" t="s">
        <v>119</v>
      </c>
      <c r="J24" s="160"/>
      <c r="K24" s="160"/>
      <c r="L24" s="160"/>
      <c r="M24" s="160"/>
      <c r="N24" s="160"/>
      <c r="O24" s="160"/>
      <c r="P24" s="160"/>
      <c r="Q24" s="11" t="s">
        <v>25</v>
      </c>
      <c r="R24" s="11" t="s">
        <v>25</v>
      </c>
      <c r="S24" s="11" t="s">
        <v>25</v>
      </c>
      <c r="T24" s="11" t="s">
        <v>25</v>
      </c>
      <c r="U24" s="11" t="s">
        <v>25</v>
      </c>
      <c r="V24" s="23" t="s">
        <v>120</v>
      </c>
      <c r="W24" s="23" t="s">
        <v>121</v>
      </c>
      <c r="X24" s="23" t="s">
        <v>122</v>
      </c>
      <c r="Y24" s="14" t="s">
        <v>53</v>
      </c>
      <c r="Z24" s="15"/>
      <c r="AA24" s="16"/>
      <c r="AB24" s="16"/>
      <c r="AC24" s="17"/>
      <c r="AD24" s="17"/>
      <c r="AE24" s="17"/>
    </row>
    <row r="25" spans="1:31" x14ac:dyDescent="0.25">
      <c r="A25" s="159" t="s">
        <v>123</v>
      </c>
      <c r="B25" s="160"/>
      <c r="C25" s="160"/>
      <c r="D25" s="160"/>
      <c r="E25" s="160"/>
      <c r="F25" s="160"/>
      <c r="G25" s="160"/>
      <c r="H25" s="160"/>
      <c r="I25" s="160"/>
      <c r="J25" s="160"/>
      <c r="K25" s="160"/>
      <c r="L25" s="160"/>
      <c r="M25" s="159" t="s">
        <v>123</v>
      </c>
      <c r="N25" s="160"/>
      <c r="O25" s="160"/>
      <c r="P25" s="160"/>
      <c r="Q25" s="160"/>
      <c r="R25" s="160"/>
      <c r="S25" s="160"/>
      <c r="T25" s="160"/>
      <c r="U25" s="160"/>
      <c r="V25" s="160"/>
      <c r="W25" s="160"/>
      <c r="X25" s="160"/>
      <c r="Y25" s="14" t="s">
        <v>38</v>
      </c>
      <c r="Z25" s="15"/>
      <c r="AA25" s="16"/>
      <c r="AB25" s="16"/>
      <c r="AC25" s="17"/>
      <c r="AD25" s="17"/>
      <c r="AE25" s="17"/>
    </row>
    <row r="26" spans="1:31" x14ac:dyDescent="0.25">
      <c r="A26" s="102"/>
      <c r="B26" s="102"/>
      <c r="C26" s="102"/>
      <c r="D26" s="103"/>
      <c r="E26" s="104"/>
      <c r="F26" s="104"/>
      <c r="G26" s="103"/>
      <c r="H26" s="103"/>
      <c r="I26" s="102"/>
      <c r="J26" s="102"/>
      <c r="K26" s="105"/>
      <c r="L26" s="101"/>
      <c r="M26" s="10"/>
      <c r="N26" s="10"/>
      <c r="O26" s="11" t="s">
        <v>124</v>
      </c>
      <c r="P26" s="11" t="s">
        <v>125</v>
      </c>
      <c r="Q26" s="11" t="s">
        <v>126</v>
      </c>
      <c r="R26" s="11" t="s">
        <v>127</v>
      </c>
      <c r="S26" s="11" t="s">
        <v>25</v>
      </c>
      <c r="T26" s="11" t="s">
        <v>25</v>
      </c>
      <c r="U26" s="11" t="s">
        <v>25</v>
      </c>
      <c r="V26" s="23" t="s">
        <v>124</v>
      </c>
      <c r="W26" s="23" t="s">
        <v>128</v>
      </c>
      <c r="X26" s="23" t="s">
        <v>129</v>
      </c>
      <c r="Y26" s="14" t="s">
        <v>29</v>
      </c>
      <c r="Z26" s="15"/>
      <c r="AA26" s="16"/>
      <c r="AB26" s="16"/>
      <c r="AC26" s="17"/>
      <c r="AD26" s="17"/>
      <c r="AE26" s="17"/>
    </row>
    <row r="27" spans="1:31" x14ac:dyDescent="0.25">
      <c r="A27" s="102"/>
      <c r="B27" s="102" t="s">
        <v>130</v>
      </c>
      <c r="C27" s="102"/>
      <c r="D27" s="103"/>
      <c r="E27" s="104"/>
      <c r="F27" s="104"/>
      <c r="G27" s="103"/>
      <c r="H27" s="103"/>
      <c r="I27" s="102"/>
      <c r="J27" s="102"/>
      <c r="K27" s="105"/>
      <c r="L27" s="101"/>
      <c r="M27" s="10"/>
      <c r="N27" s="10"/>
      <c r="O27" s="11" t="s">
        <v>131</v>
      </c>
      <c r="P27" s="11" t="s">
        <v>132</v>
      </c>
      <c r="Q27" s="11" t="s">
        <v>133</v>
      </c>
      <c r="R27" s="11" t="s">
        <v>134</v>
      </c>
      <c r="S27" s="11" t="s">
        <v>25</v>
      </c>
      <c r="T27" s="11" t="s">
        <v>25</v>
      </c>
      <c r="U27" s="11" t="s">
        <v>25</v>
      </c>
      <c r="V27" s="23" t="s">
        <v>131</v>
      </c>
      <c r="W27" s="23" t="s">
        <v>134</v>
      </c>
      <c r="X27" s="23" t="s">
        <v>122</v>
      </c>
      <c r="Y27" s="14" t="s">
        <v>29</v>
      </c>
      <c r="Z27" s="15"/>
      <c r="AA27" s="16"/>
      <c r="AB27" s="16"/>
      <c r="AC27" s="17"/>
      <c r="AD27" s="17"/>
      <c r="AE27" s="17"/>
    </row>
    <row r="28" spans="1:31" x14ac:dyDescent="0.25">
      <c r="A28" s="102"/>
      <c r="B28" s="102" t="s">
        <v>135</v>
      </c>
      <c r="C28" s="102"/>
      <c r="D28" s="103"/>
      <c r="E28" s="104"/>
      <c r="F28" s="104"/>
      <c r="G28" s="103"/>
      <c r="H28" s="103"/>
      <c r="I28" s="102"/>
      <c r="J28" s="102"/>
      <c r="K28" s="105"/>
      <c r="L28" s="101"/>
      <c r="M28" s="10"/>
      <c r="N28" s="10"/>
      <c r="O28" s="11" t="s">
        <v>136</v>
      </c>
      <c r="P28" s="11" t="s">
        <v>92</v>
      </c>
      <c r="Q28" s="11" t="s">
        <v>137</v>
      </c>
      <c r="R28" s="11" t="s">
        <v>138</v>
      </c>
      <c r="S28" s="11" t="s">
        <v>25</v>
      </c>
      <c r="T28" s="11" t="s">
        <v>139</v>
      </c>
      <c r="U28" s="11" t="s">
        <v>140</v>
      </c>
      <c r="V28" s="23"/>
      <c r="W28" s="23"/>
      <c r="X28" s="23" t="s">
        <v>109</v>
      </c>
      <c r="Y28" s="14" t="s">
        <v>29</v>
      </c>
      <c r="Z28" s="15"/>
      <c r="AA28" s="16"/>
      <c r="AB28" s="16"/>
      <c r="AC28" s="17"/>
      <c r="AD28" s="17"/>
      <c r="AE28" s="17"/>
    </row>
    <row r="29" spans="1:31" x14ac:dyDescent="0.25">
      <c r="A29" s="102"/>
      <c r="B29" s="102"/>
      <c r="C29" s="102"/>
      <c r="D29" s="103"/>
      <c r="E29" s="104"/>
      <c r="F29" s="104"/>
      <c r="G29" s="103"/>
      <c r="H29" s="103"/>
      <c r="I29" s="102"/>
      <c r="J29" s="102"/>
      <c r="K29" s="105"/>
      <c r="L29" s="101"/>
      <c r="M29" s="10"/>
      <c r="N29" s="10"/>
      <c r="O29" s="11" t="s">
        <v>141</v>
      </c>
      <c r="P29" s="11" t="s">
        <v>142</v>
      </c>
      <c r="Q29" s="11" t="s">
        <v>65</v>
      </c>
      <c r="R29" s="11" t="s">
        <v>143</v>
      </c>
      <c r="S29" s="11" t="s">
        <v>25</v>
      </c>
      <c r="T29" s="11" t="s">
        <v>25</v>
      </c>
      <c r="U29" s="11" t="s">
        <v>25</v>
      </c>
      <c r="V29" s="23" t="s">
        <v>144</v>
      </c>
      <c r="W29" s="23" t="s">
        <v>145</v>
      </c>
      <c r="X29" s="23" t="s">
        <v>122</v>
      </c>
      <c r="Y29" s="14" t="s">
        <v>29</v>
      </c>
      <c r="Z29" s="15"/>
      <c r="AA29" s="16"/>
      <c r="AB29" s="16"/>
      <c r="AC29" s="17"/>
      <c r="AD29" s="17"/>
      <c r="AE29" s="17"/>
    </row>
    <row r="30" spans="1:31" x14ac:dyDescent="0.25">
      <c r="A30" s="102"/>
      <c r="B30" s="102"/>
      <c r="C30" s="102"/>
      <c r="D30" s="103"/>
      <c r="E30" s="104"/>
      <c r="F30" s="104"/>
      <c r="G30" s="103"/>
      <c r="H30" s="103"/>
      <c r="I30" s="102"/>
      <c r="J30" s="102"/>
      <c r="K30" s="105"/>
      <c r="L30" s="101"/>
      <c r="M30" s="10"/>
      <c r="N30" s="10"/>
      <c r="O30" s="11" t="s">
        <v>146</v>
      </c>
      <c r="P30" s="11" t="s">
        <v>147</v>
      </c>
      <c r="Q30" s="11" t="s">
        <v>148</v>
      </c>
      <c r="R30" s="11" t="s">
        <v>149</v>
      </c>
      <c r="S30" s="11" t="s">
        <v>25</v>
      </c>
      <c r="T30" s="11" t="s">
        <v>25</v>
      </c>
      <c r="U30" s="11" t="s">
        <v>25</v>
      </c>
      <c r="V30" s="23" t="s">
        <v>150</v>
      </c>
      <c r="W30" s="23" t="s">
        <v>149</v>
      </c>
      <c r="X30" s="23" t="s">
        <v>122</v>
      </c>
      <c r="Y30" s="14" t="s">
        <v>29</v>
      </c>
      <c r="Z30" s="15"/>
      <c r="AA30" s="16"/>
      <c r="AB30" s="16"/>
      <c r="AC30" s="17"/>
      <c r="AD30" s="17"/>
      <c r="AE30" s="17"/>
    </row>
    <row r="31" spans="1:31" x14ac:dyDescent="0.25">
      <c r="A31" s="102"/>
      <c r="B31" s="102"/>
      <c r="C31" s="102"/>
      <c r="D31" s="103"/>
      <c r="E31" s="104"/>
      <c r="F31" s="104"/>
      <c r="G31" s="103"/>
      <c r="H31" s="103"/>
      <c r="I31" s="102"/>
      <c r="J31" s="102"/>
      <c r="K31" s="105"/>
      <c r="L31" s="101"/>
      <c r="M31" s="10"/>
      <c r="N31" s="10"/>
      <c r="O31" s="11" t="s">
        <v>151</v>
      </c>
      <c r="P31" s="11" t="s">
        <v>149</v>
      </c>
      <c r="Q31" s="11" t="s">
        <v>25</v>
      </c>
      <c r="R31" s="11" t="s">
        <v>25</v>
      </c>
      <c r="S31" s="11" t="s">
        <v>25</v>
      </c>
      <c r="T31" s="11" t="s">
        <v>25</v>
      </c>
      <c r="U31" s="11" t="s">
        <v>152</v>
      </c>
      <c r="V31" s="23" t="s">
        <v>153</v>
      </c>
      <c r="W31" s="23" t="s">
        <v>149</v>
      </c>
      <c r="X31" s="23" t="s">
        <v>122</v>
      </c>
      <c r="Y31" s="14" t="s">
        <v>29</v>
      </c>
      <c r="Z31" s="15"/>
      <c r="AA31" s="16"/>
      <c r="AB31" s="16"/>
      <c r="AC31" s="17"/>
      <c r="AD31" s="17"/>
      <c r="AE31" s="17"/>
    </row>
    <row r="32" spans="1:31" x14ac:dyDescent="0.25">
      <c r="A32" s="102"/>
      <c r="B32" s="102"/>
      <c r="C32" s="102"/>
      <c r="D32" s="103"/>
      <c r="E32" s="104"/>
      <c r="F32" s="104"/>
      <c r="G32" s="103"/>
      <c r="H32" s="103"/>
      <c r="I32" s="102"/>
      <c r="J32" s="102"/>
      <c r="K32" s="105"/>
      <c r="L32" s="101"/>
      <c r="M32" s="10"/>
      <c r="N32" s="10"/>
      <c r="O32" s="11" t="s">
        <v>154</v>
      </c>
      <c r="P32" s="11" t="s">
        <v>155</v>
      </c>
      <c r="Q32" s="11" t="s">
        <v>156</v>
      </c>
      <c r="R32" s="11" t="s">
        <v>157</v>
      </c>
      <c r="S32" s="11" t="s">
        <v>25</v>
      </c>
      <c r="T32" s="11" t="s">
        <v>158</v>
      </c>
      <c r="U32" s="11" t="s">
        <v>140</v>
      </c>
      <c r="V32" s="23" t="s">
        <v>159</v>
      </c>
      <c r="W32" s="23" t="s">
        <v>160</v>
      </c>
      <c r="X32" s="23" t="s">
        <v>122</v>
      </c>
      <c r="Y32" s="14" t="s">
        <v>38</v>
      </c>
      <c r="Z32" s="15"/>
      <c r="AA32" s="16"/>
      <c r="AB32" s="16"/>
      <c r="AC32" s="17"/>
      <c r="AD32" s="17"/>
      <c r="AE32" s="17"/>
    </row>
    <row r="33" spans="1:31" x14ac:dyDescent="0.25">
      <c r="A33" s="102"/>
      <c r="B33" s="102"/>
      <c r="C33" s="102"/>
      <c r="D33" s="103"/>
      <c r="E33" s="104"/>
      <c r="F33" s="104"/>
      <c r="G33" s="103"/>
      <c r="H33" s="103"/>
      <c r="I33" s="102"/>
      <c r="J33" s="102"/>
      <c r="K33" s="105"/>
      <c r="L33" s="101"/>
      <c r="M33" s="10"/>
      <c r="N33" s="10"/>
      <c r="O33" s="11" t="s">
        <v>161</v>
      </c>
      <c r="P33" s="11" t="s">
        <v>162</v>
      </c>
      <c r="Q33" s="11" t="s">
        <v>163</v>
      </c>
      <c r="R33" s="11" t="s">
        <v>163</v>
      </c>
      <c r="S33" s="11" t="s">
        <v>25</v>
      </c>
      <c r="T33" s="11" t="s">
        <v>164</v>
      </c>
      <c r="U33" s="11" t="s">
        <v>164</v>
      </c>
      <c r="V33" s="23" t="s">
        <v>161</v>
      </c>
      <c r="W33" s="23" t="s">
        <v>165</v>
      </c>
      <c r="X33" s="23" t="s">
        <v>122</v>
      </c>
      <c r="Y33" s="14" t="s">
        <v>53</v>
      </c>
      <c r="Z33" s="15"/>
      <c r="AA33" s="16"/>
      <c r="AB33" s="16"/>
      <c r="AC33" s="17"/>
      <c r="AD33" s="17"/>
      <c r="AE33" s="17"/>
    </row>
    <row r="34" spans="1:31" x14ac:dyDescent="0.25">
      <c r="A34" s="102"/>
      <c r="B34" s="102"/>
      <c r="C34" s="102"/>
      <c r="D34" s="103"/>
      <c r="E34" s="104"/>
      <c r="F34" s="104"/>
      <c r="G34" s="103"/>
      <c r="H34" s="103"/>
      <c r="I34" s="102"/>
      <c r="J34" s="102"/>
      <c r="K34" s="105"/>
      <c r="L34" s="101"/>
      <c r="M34" s="10"/>
      <c r="N34" s="10"/>
      <c r="O34" s="11" t="s">
        <v>54</v>
      </c>
      <c r="P34" s="11" t="s">
        <v>166</v>
      </c>
      <c r="Q34" s="11" t="s">
        <v>167</v>
      </c>
      <c r="R34" s="11" t="s">
        <v>167</v>
      </c>
      <c r="S34" s="11" t="s">
        <v>25</v>
      </c>
      <c r="T34" s="11" t="s">
        <v>168</v>
      </c>
      <c r="U34" s="11" t="s">
        <v>168</v>
      </c>
      <c r="V34" s="23" t="s">
        <v>54</v>
      </c>
      <c r="W34" s="23" t="s">
        <v>169</v>
      </c>
      <c r="X34" s="23" t="s">
        <v>28</v>
      </c>
      <c r="Y34" s="14" t="s">
        <v>29</v>
      </c>
      <c r="Z34" s="15"/>
      <c r="AA34" s="16"/>
      <c r="AB34" s="16"/>
      <c r="AC34" s="17"/>
      <c r="AD34" s="17"/>
      <c r="AE34" s="17"/>
    </row>
    <row r="35" spans="1:31" x14ac:dyDescent="0.25">
      <c r="A35" s="102"/>
      <c r="B35" s="102"/>
      <c r="C35" s="102"/>
      <c r="D35" s="103"/>
      <c r="E35" s="104"/>
      <c r="F35" s="104"/>
      <c r="G35" s="103"/>
      <c r="H35" s="103"/>
      <c r="I35" s="102"/>
      <c r="J35" s="102"/>
      <c r="K35" s="105"/>
      <c r="L35" s="101"/>
      <c r="M35" s="10"/>
      <c r="N35" s="10"/>
      <c r="O35" s="11" t="s">
        <v>170</v>
      </c>
      <c r="P35" s="11" t="s">
        <v>171</v>
      </c>
      <c r="Q35" s="11" t="s">
        <v>172</v>
      </c>
      <c r="R35" s="11" t="s">
        <v>173</v>
      </c>
      <c r="S35" s="11" t="s">
        <v>25</v>
      </c>
      <c r="T35" s="11" t="s">
        <v>25</v>
      </c>
      <c r="U35" s="11" t="s">
        <v>25</v>
      </c>
      <c r="V35" s="23" t="s">
        <v>174</v>
      </c>
      <c r="W35" s="23"/>
      <c r="X35" s="23"/>
      <c r="Y35" s="14" t="s">
        <v>29</v>
      </c>
      <c r="Z35" s="15"/>
      <c r="AA35" s="16"/>
      <c r="AB35" s="16"/>
      <c r="AC35" s="17"/>
      <c r="AD35" s="17"/>
      <c r="AE35" s="17"/>
    </row>
    <row r="36" spans="1:31" x14ac:dyDescent="0.25">
      <c r="A36" s="102"/>
      <c r="B36" s="102"/>
      <c r="C36" s="102"/>
      <c r="D36" s="103"/>
      <c r="E36" s="104"/>
      <c r="F36" s="104"/>
      <c r="G36" s="103"/>
      <c r="H36" s="103"/>
      <c r="I36" s="102"/>
      <c r="J36" s="102"/>
      <c r="K36" s="105"/>
      <c r="L36" s="101"/>
      <c r="M36" s="10"/>
      <c r="N36" s="10"/>
      <c r="O36" s="11" t="s">
        <v>175</v>
      </c>
      <c r="P36" s="11" t="s">
        <v>176</v>
      </c>
      <c r="Q36" s="11" t="s">
        <v>177</v>
      </c>
      <c r="R36" s="11" t="s">
        <v>178</v>
      </c>
      <c r="S36" s="11" t="s">
        <v>25</v>
      </c>
      <c r="T36" s="11" t="s">
        <v>25</v>
      </c>
      <c r="U36" s="11" t="s">
        <v>25</v>
      </c>
      <c r="V36" s="23" t="s">
        <v>175</v>
      </c>
      <c r="W36" s="23" t="s">
        <v>179</v>
      </c>
      <c r="X36" s="23" t="s">
        <v>180</v>
      </c>
      <c r="Y36" s="14" t="s">
        <v>29</v>
      </c>
      <c r="Z36" s="15"/>
      <c r="AA36" s="16"/>
      <c r="AB36" s="16"/>
      <c r="AC36" s="17"/>
      <c r="AD36" s="17"/>
      <c r="AE36" s="17"/>
    </row>
    <row r="37" spans="1:31" x14ac:dyDescent="0.25">
      <c r="A37" s="102"/>
      <c r="B37" s="102"/>
      <c r="C37" s="102"/>
      <c r="D37" s="103"/>
      <c r="E37" s="104"/>
      <c r="F37" s="104"/>
      <c r="G37" s="103"/>
      <c r="H37" s="103"/>
      <c r="I37" s="102"/>
      <c r="J37" s="102"/>
      <c r="K37" s="105"/>
      <c r="L37" s="101"/>
      <c r="M37" s="10"/>
      <c r="N37" s="10"/>
      <c r="O37" s="11" t="s">
        <v>181</v>
      </c>
      <c r="P37" s="11" t="s">
        <v>182</v>
      </c>
      <c r="Q37" s="23" t="s">
        <v>183</v>
      </c>
      <c r="R37" s="11" t="s">
        <v>183</v>
      </c>
      <c r="S37" s="11" t="s">
        <v>25</v>
      </c>
      <c r="T37" s="11" t="s">
        <v>25</v>
      </c>
      <c r="U37" s="11" t="s">
        <v>25</v>
      </c>
      <c r="V37" s="23" t="s">
        <v>181</v>
      </c>
      <c r="W37" s="23" t="s">
        <v>184</v>
      </c>
      <c r="X37" s="23" t="s">
        <v>122</v>
      </c>
      <c r="Y37" s="14" t="s">
        <v>53</v>
      </c>
      <c r="Z37" s="15"/>
      <c r="AA37" s="16"/>
      <c r="AB37" s="16"/>
      <c r="AC37" s="17"/>
      <c r="AD37" s="17"/>
      <c r="AE37" s="17"/>
    </row>
    <row r="38" spans="1:31" x14ac:dyDescent="0.25">
      <c r="A38" s="102"/>
      <c r="B38" s="102"/>
      <c r="C38" s="102"/>
      <c r="D38" s="103"/>
      <c r="E38" s="104"/>
      <c r="F38" s="104"/>
      <c r="G38" s="103"/>
      <c r="H38" s="103"/>
      <c r="I38" s="102"/>
      <c r="J38" s="102"/>
      <c r="K38" s="105"/>
      <c r="L38" s="101"/>
      <c r="M38" s="10"/>
      <c r="N38" s="10"/>
      <c r="O38" s="106"/>
      <c r="P38" s="106"/>
      <c r="Q38" s="106"/>
      <c r="R38" s="106"/>
      <c r="S38" s="106"/>
      <c r="T38" s="106"/>
      <c r="U38" s="106"/>
      <c r="V38" s="107"/>
      <c r="W38" s="107"/>
      <c r="X38" s="107"/>
      <c r="Y38" s="108"/>
      <c r="Z38" s="109"/>
      <c r="AA38" s="16"/>
      <c r="AB38" s="16"/>
      <c r="AC38" s="17"/>
      <c r="AD38" s="17"/>
      <c r="AE38" s="17"/>
    </row>
    <row r="39" spans="1:31" x14ac:dyDescent="0.25">
      <c r="A39" s="102"/>
      <c r="B39" s="102"/>
      <c r="C39" s="102"/>
      <c r="D39" s="103"/>
      <c r="E39" s="104"/>
      <c r="F39" s="104"/>
      <c r="G39" s="103"/>
      <c r="H39" s="103"/>
      <c r="I39" s="102"/>
      <c r="J39" s="102"/>
      <c r="K39" s="105"/>
      <c r="L39" s="101"/>
      <c r="M39" s="110"/>
      <c r="N39" s="110"/>
      <c r="O39" s="111"/>
      <c r="P39" s="111"/>
      <c r="Q39" s="111"/>
      <c r="R39" s="111"/>
      <c r="S39" s="112"/>
      <c r="T39" s="112"/>
      <c r="U39" s="112"/>
      <c r="V39" s="113"/>
      <c r="W39" s="113"/>
      <c r="X39" s="113"/>
      <c r="Y39" s="114"/>
      <c r="Z39" s="115"/>
      <c r="AA39" s="116"/>
      <c r="AB39" s="116"/>
    </row>
    <row r="40" spans="1:31" x14ac:dyDescent="0.25">
      <c r="A40" s="102"/>
      <c r="B40" s="102"/>
      <c r="C40" s="102"/>
      <c r="D40" s="103"/>
      <c r="E40" s="104"/>
      <c r="F40" s="104"/>
      <c r="G40" s="103"/>
      <c r="H40" s="103"/>
      <c r="I40" s="102"/>
      <c r="J40" s="102"/>
      <c r="K40" s="105"/>
      <c r="L40" s="101"/>
      <c r="M40" s="110"/>
      <c r="N40" s="110"/>
      <c r="O40" s="111"/>
      <c r="P40" s="111"/>
      <c r="Q40" s="111"/>
      <c r="R40" s="111"/>
      <c r="S40" s="112"/>
      <c r="T40" s="112"/>
      <c r="U40" s="112"/>
      <c r="V40" s="113"/>
      <c r="W40" s="113"/>
      <c r="X40" s="113"/>
      <c r="Y40" s="114"/>
      <c r="Z40" s="115"/>
      <c r="AA40" s="116"/>
      <c r="AB40" s="116"/>
    </row>
    <row r="41" spans="1:31" x14ac:dyDescent="0.25">
      <c r="A41" s="102"/>
      <c r="B41" s="102"/>
      <c r="C41" s="102"/>
      <c r="D41" s="103"/>
      <c r="E41" s="104"/>
      <c r="F41" s="104"/>
      <c r="G41" s="103"/>
      <c r="H41" s="103"/>
      <c r="I41" s="102"/>
      <c r="J41" s="102"/>
      <c r="K41" s="105"/>
      <c r="L41" s="101"/>
      <c r="M41" s="117"/>
      <c r="N41" s="117"/>
      <c r="O41" s="118"/>
      <c r="P41" s="118"/>
      <c r="Q41" s="118"/>
      <c r="R41" s="118"/>
      <c r="S41" s="115"/>
      <c r="T41" s="115"/>
      <c r="U41" s="115"/>
      <c r="V41" s="119"/>
      <c r="W41" s="119"/>
      <c r="X41" s="119"/>
      <c r="Y41" s="120"/>
      <c r="Z41" s="115"/>
      <c r="AA41" s="116"/>
      <c r="AB41" s="116"/>
    </row>
    <row r="42" spans="1:31" x14ac:dyDescent="0.25">
      <c r="M42" s="123"/>
      <c r="N42" s="123"/>
      <c r="O42" s="118"/>
      <c r="P42" s="118"/>
      <c r="Q42" s="118"/>
      <c r="R42" s="118"/>
      <c r="S42" s="115"/>
      <c r="T42" s="115"/>
      <c r="U42" s="115"/>
      <c r="V42" s="119"/>
      <c r="W42" s="119"/>
      <c r="X42" s="119"/>
      <c r="Y42" s="120"/>
      <c r="Z42" s="115"/>
      <c r="AA42" s="116"/>
      <c r="AB42" s="116"/>
    </row>
    <row r="43" spans="1:31" x14ac:dyDescent="0.25">
      <c r="M43" s="123"/>
      <c r="N43" s="123"/>
      <c r="O43" s="118"/>
      <c r="P43" s="118"/>
      <c r="Q43" s="118"/>
      <c r="R43" s="118"/>
      <c r="S43" s="115"/>
      <c r="T43" s="115"/>
      <c r="U43" s="115"/>
      <c r="V43" s="119"/>
      <c r="W43" s="119"/>
      <c r="X43" s="119"/>
      <c r="Y43" s="120"/>
      <c r="Z43" s="115"/>
      <c r="AA43" s="116"/>
      <c r="AB43" s="116"/>
    </row>
    <row r="44" spans="1:31" x14ac:dyDescent="0.25">
      <c r="M44" s="123"/>
      <c r="N44" s="123"/>
      <c r="O44" s="118"/>
      <c r="P44" s="118"/>
      <c r="Q44" s="118"/>
      <c r="R44" s="118"/>
      <c r="S44" s="115"/>
      <c r="T44" s="115"/>
      <c r="U44" s="115"/>
      <c r="V44" s="119"/>
      <c r="W44" s="119"/>
      <c r="X44" s="119"/>
      <c r="Y44" s="120"/>
      <c r="Z44" s="115"/>
      <c r="AA44" s="116"/>
      <c r="AB44" s="116"/>
    </row>
    <row r="45" spans="1:31" x14ac:dyDescent="0.25">
      <c r="M45" s="123"/>
      <c r="N45" s="123"/>
      <c r="O45" s="118"/>
      <c r="P45" s="118"/>
      <c r="Q45" s="118"/>
      <c r="R45" s="118"/>
      <c r="S45" s="115"/>
      <c r="T45" s="115"/>
      <c r="U45" s="115"/>
      <c r="V45" s="119"/>
      <c r="W45" s="119"/>
      <c r="X45" s="119"/>
      <c r="Y45" s="120"/>
      <c r="Z45" s="115"/>
      <c r="AA45" s="116"/>
      <c r="AB45" s="116"/>
    </row>
    <row r="46" spans="1:31" x14ac:dyDescent="0.25">
      <c r="M46" s="123"/>
      <c r="N46" s="123"/>
      <c r="O46" s="118"/>
      <c r="P46" s="118"/>
      <c r="Q46" s="118"/>
      <c r="R46" s="118"/>
      <c r="S46" s="115"/>
      <c r="T46" s="115"/>
      <c r="U46" s="115"/>
      <c r="V46" s="119"/>
      <c r="W46" s="119"/>
      <c r="X46" s="119"/>
      <c r="Y46" s="120"/>
      <c r="Z46" s="115"/>
      <c r="AA46" s="116"/>
      <c r="AB46" s="116"/>
    </row>
    <row r="47" spans="1:31" x14ac:dyDescent="0.25">
      <c r="M47" s="123"/>
      <c r="N47" s="123"/>
      <c r="O47" s="118"/>
      <c r="P47" s="118"/>
      <c r="Q47" s="118"/>
      <c r="R47" s="118"/>
      <c r="S47" s="115"/>
      <c r="T47" s="115"/>
      <c r="U47" s="115"/>
      <c r="V47" s="119"/>
      <c r="W47" s="119"/>
      <c r="X47" s="119"/>
      <c r="Y47" s="120"/>
      <c r="Z47" s="115"/>
      <c r="AA47" s="116"/>
      <c r="AB47" s="116"/>
    </row>
    <row r="48" spans="1:31" x14ac:dyDescent="0.25">
      <c r="O48" s="125"/>
      <c r="P48" s="125"/>
      <c r="Q48" s="125"/>
      <c r="R48" s="125"/>
      <c r="S48" s="116"/>
      <c r="T48" s="116"/>
      <c r="U48" s="116"/>
      <c r="V48" s="126"/>
      <c r="W48" s="126"/>
      <c r="X48" s="126"/>
      <c r="Y48" s="127"/>
      <c r="Z48" s="116"/>
      <c r="AA48" s="116"/>
      <c r="AB48" s="116"/>
    </row>
    <row r="49" spans="15:28" x14ac:dyDescent="0.25">
      <c r="O49" s="125"/>
      <c r="P49" s="125"/>
      <c r="Q49" s="125"/>
      <c r="R49" s="125"/>
      <c r="S49" s="116"/>
      <c r="T49" s="116"/>
      <c r="U49" s="116"/>
      <c r="V49" s="126"/>
      <c r="W49" s="126"/>
      <c r="X49" s="126"/>
      <c r="Y49" s="127"/>
      <c r="Z49" s="116"/>
      <c r="AA49" s="116"/>
      <c r="AB49" s="116"/>
    </row>
    <row r="50" spans="15:28" x14ac:dyDescent="0.25">
      <c r="O50" s="125"/>
      <c r="P50" s="125"/>
      <c r="Q50" s="125"/>
      <c r="R50" s="125"/>
      <c r="S50" s="116"/>
      <c r="T50" s="116"/>
      <c r="U50" s="116"/>
      <c r="V50" s="126"/>
      <c r="W50" s="126"/>
      <c r="X50" s="126"/>
      <c r="Y50" s="127"/>
      <c r="Z50" s="116"/>
      <c r="AA50" s="116"/>
      <c r="AB50" s="116"/>
    </row>
    <row r="51" spans="15:28" x14ac:dyDescent="0.25">
      <c r="O51" s="125"/>
      <c r="P51" s="125"/>
      <c r="Q51" s="125"/>
      <c r="R51" s="125"/>
      <c r="S51" s="116"/>
      <c r="T51" s="116"/>
      <c r="U51" s="116"/>
      <c r="V51" s="126"/>
      <c r="W51" s="126"/>
      <c r="X51" s="126"/>
      <c r="Y51" s="127"/>
      <c r="Z51" s="116"/>
      <c r="AA51" s="116"/>
      <c r="AB51" s="116"/>
    </row>
    <row r="52" spans="15:28" x14ac:dyDescent="0.25">
      <c r="O52" s="125"/>
      <c r="P52" s="125"/>
      <c r="Q52" s="125"/>
      <c r="R52" s="125"/>
      <c r="S52" s="116"/>
      <c r="T52" s="116"/>
      <c r="U52" s="116"/>
      <c r="V52" s="126"/>
      <c r="W52" s="126"/>
      <c r="X52" s="126"/>
      <c r="Y52" s="127"/>
      <c r="Z52" s="116"/>
      <c r="AA52" s="116"/>
      <c r="AB52" s="116"/>
    </row>
    <row r="53" spans="15:28" x14ac:dyDescent="0.25">
      <c r="O53" s="125"/>
      <c r="P53" s="125"/>
      <c r="Q53" s="125"/>
      <c r="R53" s="125"/>
      <c r="S53" s="116"/>
      <c r="T53" s="116"/>
      <c r="U53" s="116"/>
      <c r="V53" s="126"/>
      <c r="W53" s="126"/>
      <c r="X53" s="126"/>
      <c r="Y53" s="127"/>
      <c r="Z53" s="116"/>
      <c r="AA53" s="116"/>
      <c r="AB53" s="116"/>
    </row>
    <row r="54" spans="15:28" x14ac:dyDescent="0.25">
      <c r="O54" s="125"/>
      <c r="P54" s="125"/>
      <c r="Q54" s="125"/>
      <c r="R54" s="125"/>
      <c r="S54" s="116"/>
      <c r="T54" s="116"/>
      <c r="U54" s="116"/>
      <c r="V54" s="126"/>
      <c r="W54" s="126"/>
      <c r="X54" s="126"/>
      <c r="Y54" s="127"/>
      <c r="Z54" s="116"/>
      <c r="AA54" s="116"/>
      <c r="AB54" s="116"/>
    </row>
    <row r="55" spans="15:28" x14ac:dyDescent="0.25">
      <c r="O55" s="125"/>
      <c r="P55" s="125"/>
      <c r="Q55" s="125"/>
      <c r="R55" s="125"/>
      <c r="S55" s="116"/>
      <c r="T55" s="116"/>
      <c r="U55" s="116"/>
      <c r="V55" s="126"/>
      <c r="W55" s="126"/>
      <c r="X55" s="126"/>
      <c r="Y55" s="127"/>
      <c r="Z55" s="116"/>
      <c r="AA55" s="116"/>
      <c r="AB55" s="116"/>
    </row>
    <row r="56" spans="15:28" x14ac:dyDescent="0.25">
      <c r="O56" s="125"/>
      <c r="P56" s="125"/>
      <c r="Q56" s="125"/>
      <c r="R56" s="125"/>
      <c r="S56" s="116"/>
      <c r="T56" s="116"/>
      <c r="U56" s="116"/>
      <c r="V56" s="126"/>
      <c r="W56" s="126"/>
      <c r="X56" s="126"/>
      <c r="Y56" s="127"/>
      <c r="Z56" s="116"/>
      <c r="AA56" s="116"/>
      <c r="AB56" s="116"/>
    </row>
    <row r="57" spans="15:28" x14ac:dyDescent="0.25">
      <c r="O57" s="125"/>
      <c r="P57" s="125"/>
      <c r="Q57" s="125"/>
      <c r="R57" s="125"/>
      <c r="S57" s="116"/>
      <c r="T57" s="116"/>
      <c r="U57" s="116"/>
      <c r="V57" s="126"/>
      <c r="W57" s="126"/>
      <c r="X57" s="126"/>
      <c r="Y57" s="127"/>
      <c r="Z57" s="116"/>
      <c r="AA57" s="116"/>
      <c r="AB57" s="116"/>
    </row>
    <row r="58" spans="15:28" x14ac:dyDescent="0.25">
      <c r="O58" s="125"/>
      <c r="P58" s="125"/>
      <c r="Q58" s="125"/>
      <c r="R58" s="125"/>
      <c r="S58" s="116"/>
      <c r="T58" s="116"/>
      <c r="U58" s="116"/>
      <c r="V58" s="126"/>
      <c r="W58" s="126"/>
      <c r="X58" s="126"/>
      <c r="Y58" s="127"/>
      <c r="Z58" s="116"/>
      <c r="AA58" s="116"/>
      <c r="AB58" s="116"/>
    </row>
    <row r="59" spans="15:28" x14ac:dyDescent="0.25">
      <c r="O59" s="125"/>
      <c r="P59" s="125"/>
      <c r="Q59" s="125"/>
      <c r="R59" s="125"/>
      <c r="S59" s="116"/>
      <c r="T59" s="116"/>
      <c r="U59" s="116"/>
      <c r="V59" s="126"/>
      <c r="W59" s="126"/>
      <c r="X59" s="126"/>
      <c r="Y59" s="127"/>
      <c r="Z59" s="116"/>
      <c r="AA59" s="116"/>
      <c r="AB59" s="116"/>
    </row>
    <row r="60" spans="15:28" x14ac:dyDescent="0.25">
      <c r="O60" s="125"/>
      <c r="P60" s="125"/>
      <c r="Q60" s="125"/>
      <c r="R60" s="125"/>
      <c r="S60" s="116"/>
      <c r="T60" s="116"/>
      <c r="U60" s="116"/>
      <c r="V60" s="126"/>
      <c r="W60" s="126"/>
      <c r="X60" s="126"/>
      <c r="Y60" s="127"/>
      <c r="Z60" s="116"/>
      <c r="AA60" s="116"/>
      <c r="AB60" s="116"/>
    </row>
    <row r="61" spans="15:28" x14ac:dyDescent="0.25">
      <c r="O61" s="125"/>
      <c r="P61" s="125"/>
      <c r="Q61" s="125"/>
      <c r="R61" s="125"/>
      <c r="S61" s="116"/>
      <c r="T61" s="116"/>
      <c r="U61" s="116"/>
      <c r="V61" s="126"/>
      <c r="W61" s="126"/>
      <c r="X61" s="126"/>
      <c r="Y61" s="127"/>
      <c r="Z61" s="116"/>
      <c r="AA61" s="116"/>
      <c r="AB61" s="116"/>
    </row>
    <row r="62" spans="15:28" x14ac:dyDescent="0.25">
      <c r="O62" s="125"/>
      <c r="P62" s="125"/>
      <c r="Q62" s="125"/>
      <c r="R62" s="125"/>
      <c r="S62" s="116"/>
      <c r="T62" s="116"/>
      <c r="U62" s="116"/>
      <c r="V62" s="126"/>
      <c r="W62" s="126"/>
      <c r="X62" s="126"/>
      <c r="Y62" s="127"/>
      <c r="Z62" s="116"/>
      <c r="AA62" s="116"/>
      <c r="AB62" s="116"/>
    </row>
    <row r="63" spans="15:28" x14ac:dyDescent="0.25">
      <c r="O63" s="125"/>
      <c r="P63" s="125"/>
      <c r="Q63" s="125"/>
      <c r="R63" s="125"/>
      <c r="S63" s="116"/>
      <c r="T63" s="116"/>
      <c r="U63" s="116"/>
      <c r="V63" s="126"/>
      <c r="W63" s="126"/>
      <c r="X63" s="126"/>
      <c r="Y63" s="127"/>
      <c r="Z63" s="116"/>
      <c r="AA63" s="116"/>
      <c r="AB63" s="116"/>
    </row>
    <row r="64" spans="15:28" x14ac:dyDescent="0.25">
      <c r="O64" s="125"/>
      <c r="P64" s="125"/>
      <c r="Q64" s="125"/>
      <c r="R64" s="125"/>
      <c r="S64" s="116"/>
      <c r="T64" s="116"/>
      <c r="U64" s="116"/>
      <c r="V64" s="126"/>
      <c r="W64" s="126"/>
      <c r="X64" s="126"/>
      <c r="Y64" s="127"/>
      <c r="Z64" s="116"/>
      <c r="AA64" s="116"/>
      <c r="AB64" s="116"/>
    </row>
    <row r="65" spans="15:28" x14ac:dyDescent="0.25">
      <c r="O65" s="125"/>
      <c r="P65" s="125"/>
      <c r="Q65" s="125"/>
      <c r="R65" s="125"/>
      <c r="S65" s="116"/>
      <c r="T65" s="116"/>
      <c r="U65" s="116"/>
      <c r="V65" s="126"/>
      <c r="W65" s="126"/>
      <c r="X65" s="126"/>
      <c r="Y65" s="127"/>
      <c r="Z65" s="116"/>
      <c r="AA65" s="116"/>
      <c r="AB65" s="116"/>
    </row>
    <row r="66" spans="15:28" x14ac:dyDescent="0.25">
      <c r="O66" s="125"/>
      <c r="P66" s="125"/>
      <c r="Q66" s="125"/>
      <c r="R66" s="125"/>
      <c r="S66" s="116"/>
      <c r="T66" s="116"/>
      <c r="U66" s="116"/>
      <c r="V66" s="126"/>
      <c r="W66" s="126"/>
      <c r="X66" s="126"/>
      <c r="Y66" s="127"/>
      <c r="Z66" s="116"/>
      <c r="AA66" s="116"/>
      <c r="AB66" s="116"/>
    </row>
    <row r="67" spans="15:28" x14ac:dyDescent="0.25">
      <c r="O67" s="125"/>
      <c r="P67" s="125"/>
      <c r="Q67" s="125"/>
      <c r="R67" s="125"/>
      <c r="S67" s="116"/>
      <c r="T67" s="116"/>
      <c r="U67" s="116"/>
      <c r="V67" s="126"/>
      <c r="W67" s="126"/>
      <c r="X67" s="126"/>
      <c r="Y67" s="127"/>
      <c r="Z67" s="116"/>
      <c r="AA67" s="116"/>
      <c r="AB67" s="116"/>
    </row>
    <row r="68" spans="15:28" x14ac:dyDescent="0.25">
      <c r="O68" s="125"/>
      <c r="P68" s="125"/>
      <c r="Q68" s="125"/>
      <c r="R68" s="125"/>
      <c r="S68" s="116"/>
      <c r="T68" s="116"/>
      <c r="U68" s="116"/>
      <c r="V68" s="126"/>
      <c r="W68" s="126"/>
      <c r="X68" s="126"/>
      <c r="Y68" s="127"/>
      <c r="Z68" s="116"/>
      <c r="AA68" s="116"/>
      <c r="AB68" s="116"/>
    </row>
    <row r="69" spans="15:28" x14ac:dyDescent="0.25">
      <c r="O69" s="125"/>
      <c r="P69" s="125"/>
      <c r="Q69" s="125"/>
      <c r="R69" s="125"/>
      <c r="S69" s="116"/>
      <c r="T69" s="116"/>
      <c r="U69" s="116"/>
      <c r="V69" s="126"/>
      <c r="W69" s="126"/>
      <c r="X69" s="126"/>
      <c r="Y69" s="127"/>
      <c r="Z69" s="116"/>
      <c r="AA69" s="116"/>
      <c r="AB69" s="116"/>
    </row>
    <row r="70" spans="15:28" x14ac:dyDescent="0.25">
      <c r="O70" s="125"/>
      <c r="P70" s="125"/>
      <c r="Q70" s="125"/>
      <c r="R70" s="125"/>
      <c r="S70" s="116"/>
      <c r="T70" s="116"/>
      <c r="U70" s="116"/>
      <c r="V70" s="126"/>
      <c r="W70" s="126"/>
      <c r="X70" s="126"/>
      <c r="Y70" s="127"/>
      <c r="Z70" s="116"/>
      <c r="AA70" s="116"/>
      <c r="AB70" s="116"/>
    </row>
    <row r="71" spans="15:28" x14ac:dyDescent="0.25">
      <c r="O71" s="125"/>
      <c r="P71" s="125"/>
      <c r="Q71" s="125"/>
      <c r="R71" s="125"/>
      <c r="S71" s="116"/>
      <c r="T71" s="116"/>
      <c r="U71" s="116"/>
      <c r="V71" s="126"/>
      <c r="W71" s="126"/>
      <c r="X71" s="126"/>
      <c r="Y71" s="127"/>
      <c r="Z71" s="116"/>
      <c r="AA71" s="116"/>
      <c r="AB71" s="116"/>
    </row>
    <row r="72" spans="15:28" x14ac:dyDescent="0.25">
      <c r="O72" s="125"/>
      <c r="P72" s="125"/>
      <c r="Q72" s="125"/>
      <c r="R72" s="125"/>
      <c r="S72" s="116"/>
      <c r="T72" s="116"/>
      <c r="U72" s="116"/>
      <c r="V72" s="126"/>
      <c r="W72" s="126"/>
      <c r="X72" s="126"/>
      <c r="Y72" s="127"/>
      <c r="Z72" s="116"/>
      <c r="AA72" s="116"/>
      <c r="AB72" s="116"/>
    </row>
    <row r="73" spans="15:28" x14ac:dyDescent="0.25">
      <c r="O73" s="125"/>
      <c r="P73" s="125"/>
      <c r="Q73" s="125"/>
      <c r="R73" s="125"/>
      <c r="S73" s="116"/>
      <c r="T73" s="116"/>
      <c r="U73" s="116"/>
      <c r="V73" s="126"/>
      <c r="W73" s="126"/>
      <c r="X73" s="126"/>
      <c r="Y73" s="127"/>
      <c r="Z73" s="116"/>
      <c r="AA73" s="116"/>
      <c r="AB73" s="116"/>
    </row>
    <row r="74" spans="15:28" x14ac:dyDescent="0.25">
      <c r="O74" s="125"/>
      <c r="P74" s="125"/>
      <c r="Q74" s="125"/>
      <c r="R74" s="125"/>
      <c r="S74" s="116"/>
      <c r="T74" s="116"/>
      <c r="U74" s="116"/>
      <c r="V74" s="126"/>
      <c r="W74" s="126"/>
      <c r="X74" s="126"/>
      <c r="Y74" s="127"/>
      <c r="Z74" s="116"/>
      <c r="AA74" s="116"/>
      <c r="AB74" s="116"/>
    </row>
    <row r="75" spans="15:28" x14ac:dyDescent="0.25">
      <c r="O75" s="125"/>
      <c r="P75" s="125"/>
      <c r="Q75" s="125"/>
      <c r="R75" s="125"/>
      <c r="S75" s="116"/>
      <c r="T75" s="116"/>
      <c r="U75" s="116"/>
      <c r="V75" s="126"/>
      <c r="W75" s="126"/>
      <c r="X75" s="126"/>
      <c r="Y75" s="127"/>
      <c r="Z75" s="116"/>
      <c r="AA75" s="116"/>
      <c r="AB75" s="116"/>
    </row>
  </sheetData>
  <sheetProtection algorithmName="SHA-512" hashValue="SL9JQwAaxrk4RhFL3AE1p9fHoy0vP7k4GrLV5AmfukpkdHsSSx8q7zmSnW3NZl4hf1z+c9Oa5gO/nXtRRGpqug==" saltValue="LQRhUN64996hWBe28qhhJw==" spinCount="100000" sheet="1" objects="1" scenarios="1"/>
  <mergeCells count="29">
    <mergeCell ref="A25:L25"/>
    <mergeCell ref="M25:X25"/>
    <mergeCell ref="P22:T22"/>
    <mergeCell ref="U22:Y22"/>
    <mergeCell ref="A23:H23"/>
    <mergeCell ref="I23:P23"/>
    <mergeCell ref="Q23:X23"/>
    <mergeCell ref="A24:H24"/>
    <mergeCell ref="I24:P24"/>
    <mergeCell ref="D16:F16"/>
    <mergeCell ref="H16:I16"/>
    <mergeCell ref="A20:K20"/>
    <mergeCell ref="A21:K21"/>
    <mergeCell ref="A22:E22"/>
    <mergeCell ref="F22:J22"/>
    <mergeCell ref="K22:O22"/>
    <mergeCell ref="D14:F14"/>
    <mergeCell ref="H14:I14"/>
    <mergeCell ref="C4:E4"/>
    <mergeCell ref="C5:E5"/>
    <mergeCell ref="I6:J6"/>
    <mergeCell ref="I7:J7"/>
    <mergeCell ref="D8:F8"/>
    <mergeCell ref="H8:I8"/>
    <mergeCell ref="I9:J9"/>
    <mergeCell ref="D10:F10"/>
    <mergeCell ref="H10:I10"/>
    <mergeCell ref="D12:F12"/>
    <mergeCell ref="H12:I12"/>
  </mergeCells>
  <conditionalFormatting sqref="I7:J7">
    <cfRule type="containsText" dxfId="3" priority="3" operator="containsText" text="Estadío 1">
      <formula>NOT(ISERROR(SEARCH("Estadío 1",I7)))</formula>
    </cfRule>
    <cfRule type="containsText" dxfId="2" priority="4" operator="containsText" text="Estadio 1">
      <formula>NOT(ISERROR(SEARCH("Estadio 1",I7)))</formula>
    </cfRule>
  </conditionalFormatting>
  <conditionalFormatting sqref="I9:J9">
    <cfRule type="containsText" dxfId="1" priority="1" operator="containsText" text="Estadío 3">
      <formula>NOT(ISERROR(SEARCH("Estadío 3",I9)))</formula>
    </cfRule>
    <cfRule type="containsText" dxfId="0" priority="2" operator="containsText" text="Estadio 3">
      <formula>NOT(ISERROR(SEARCH("Estadio 3",I9)))</formula>
    </cfRule>
  </conditionalFormatting>
  <dataValidations count="3">
    <dataValidation type="list" allowBlank="1" showInputMessage="1" showErrorMessage="1" sqref="K5">
      <formula1>$K$6:$K$7</formula1>
    </dataValidation>
    <dataValidation type="list" allowBlank="1" showInputMessage="1" showErrorMessage="1" sqref="B8">
      <formula1>$O$4:$O$38</formula1>
    </dataValidation>
    <dataValidation type="list" allowBlank="1" showInputMessage="1" showErrorMessage="1" sqref="I5">
      <formula1>$B$4:$B$5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Ajuste renal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jorgesp</dc:creator>
  <cp:lastModifiedBy>jorgesp</cp:lastModifiedBy>
  <dcterms:created xsi:type="dcterms:W3CDTF">2016-02-08T16:59:43Z</dcterms:created>
  <dcterms:modified xsi:type="dcterms:W3CDTF">2016-02-11T21:36:04Z</dcterms:modified>
</cp:coreProperties>
</file>