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6470"/>
  </bookViews>
  <sheets>
    <sheet name="PNAP" sheetId="3" r:id="rId1"/>
    <sheet name="PAPT-S" sheetId="4" r:id="rId2"/>
    <sheet name="PAPN" sheetId="5" r:id="rId3"/>
    <sheet name="Resumen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5" l="1"/>
  <c r="M26" i="4"/>
  <c r="C6" i="6" l="1"/>
  <c r="C16" i="6"/>
  <c r="C7" i="6"/>
  <c r="C8" i="6"/>
  <c r="C9" i="6"/>
  <c r="C10" i="6"/>
  <c r="C11" i="6"/>
  <c r="C12" i="6"/>
  <c r="C13" i="6"/>
  <c r="C14" i="6"/>
  <c r="C15" i="6"/>
  <c r="C17" i="6"/>
  <c r="C18" i="6"/>
  <c r="C19" i="6"/>
  <c r="C20" i="6"/>
  <c r="C21" i="6"/>
  <c r="C22" i="6"/>
  <c r="C23" i="6"/>
  <c r="C24" i="6"/>
  <c r="C25" i="6"/>
  <c r="J25" i="5" l="1"/>
  <c r="H25" i="5"/>
  <c r="G25" i="5"/>
  <c r="J24" i="5"/>
  <c r="H24" i="5"/>
  <c r="G24" i="5"/>
  <c r="J23" i="5"/>
  <c r="H23" i="5"/>
  <c r="G23" i="5"/>
  <c r="J22" i="5"/>
  <c r="H22" i="5"/>
  <c r="G22" i="5"/>
  <c r="J21" i="5"/>
  <c r="H21" i="5"/>
  <c r="G21" i="5"/>
  <c r="J20" i="5"/>
  <c r="H20" i="5"/>
  <c r="G20" i="5"/>
  <c r="J19" i="5"/>
  <c r="H19" i="5"/>
  <c r="G19" i="5"/>
  <c r="J18" i="5"/>
  <c r="H18" i="5"/>
  <c r="G18" i="5"/>
  <c r="J17" i="5"/>
  <c r="H17" i="5"/>
  <c r="G17" i="5"/>
  <c r="J16" i="5"/>
  <c r="H16" i="5"/>
  <c r="G16" i="5"/>
  <c r="J15" i="5"/>
  <c r="H15" i="5"/>
  <c r="G15" i="5"/>
  <c r="J14" i="5"/>
  <c r="H14" i="5"/>
  <c r="G14" i="5"/>
  <c r="J13" i="5"/>
  <c r="H13" i="5"/>
  <c r="G13" i="5"/>
  <c r="J12" i="5"/>
  <c r="H12" i="5"/>
  <c r="G12" i="5"/>
  <c r="J11" i="5"/>
  <c r="H11" i="5"/>
  <c r="G11" i="5"/>
  <c r="J10" i="5"/>
  <c r="H10" i="5"/>
  <c r="G10" i="5"/>
  <c r="J9" i="5"/>
  <c r="H9" i="5"/>
  <c r="G9" i="5"/>
  <c r="J8" i="5"/>
  <c r="H8" i="5"/>
  <c r="G8" i="5"/>
  <c r="J7" i="5"/>
  <c r="H7" i="5"/>
  <c r="G7" i="5"/>
  <c r="J6" i="5"/>
  <c r="H6" i="5"/>
  <c r="G6" i="5"/>
  <c r="K24" i="5" l="1"/>
  <c r="M24" i="5" s="1"/>
  <c r="K9" i="5"/>
  <c r="M9" i="5" s="1"/>
  <c r="K17" i="5"/>
  <c r="M17" i="5" s="1"/>
  <c r="K21" i="5"/>
  <c r="M21" i="5" s="1"/>
  <c r="K8" i="5"/>
  <c r="M8" i="5" s="1"/>
  <c r="K12" i="5"/>
  <c r="M12" i="5" s="1"/>
  <c r="K16" i="5"/>
  <c r="M16" i="5" s="1"/>
  <c r="K20" i="5"/>
  <c r="M20" i="5" s="1"/>
  <c r="K25" i="5"/>
  <c r="M25" i="5" s="1"/>
  <c r="K6" i="5"/>
  <c r="M6" i="5" s="1"/>
  <c r="K13" i="5"/>
  <c r="M13" i="5" s="1"/>
  <c r="K15" i="5"/>
  <c r="M15" i="5" s="1"/>
  <c r="K19" i="5"/>
  <c r="M19" i="5" s="1"/>
  <c r="K10" i="5"/>
  <c r="M10" i="5" s="1"/>
  <c r="K14" i="5"/>
  <c r="M14" i="5" s="1"/>
  <c r="K7" i="5"/>
  <c r="M7" i="5" s="1"/>
  <c r="K18" i="5"/>
  <c r="M18" i="5" s="1"/>
  <c r="K23" i="5"/>
  <c r="M23" i="5" s="1"/>
  <c r="K11" i="5"/>
  <c r="M11" i="5" s="1"/>
  <c r="K22" i="5"/>
  <c r="M22" i="5" s="1"/>
  <c r="J25" i="4"/>
  <c r="H25" i="4"/>
  <c r="G25" i="4"/>
  <c r="J24" i="4"/>
  <c r="H24" i="4"/>
  <c r="G24" i="4"/>
  <c r="J23" i="4"/>
  <c r="H23" i="4"/>
  <c r="G23" i="4"/>
  <c r="J22" i="4"/>
  <c r="H22" i="4"/>
  <c r="G22" i="4"/>
  <c r="J21" i="4"/>
  <c r="H21" i="4"/>
  <c r="G21" i="4"/>
  <c r="J20" i="4"/>
  <c r="H20" i="4"/>
  <c r="G20" i="4"/>
  <c r="J19" i="4"/>
  <c r="H19" i="4"/>
  <c r="G19" i="4"/>
  <c r="J18" i="4"/>
  <c r="H18" i="4"/>
  <c r="G18" i="4"/>
  <c r="J17" i="4"/>
  <c r="H17" i="4"/>
  <c r="G17" i="4"/>
  <c r="J16" i="4"/>
  <c r="H16" i="4"/>
  <c r="G16" i="4"/>
  <c r="J15" i="4"/>
  <c r="H15" i="4"/>
  <c r="G15" i="4"/>
  <c r="J14" i="4"/>
  <c r="H14" i="4"/>
  <c r="G14" i="4"/>
  <c r="J13" i="4"/>
  <c r="H13" i="4"/>
  <c r="G13" i="4"/>
  <c r="J12" i="4"/>
  <c r="H12" i="4"/>
  <c r="G12" i="4"/>
  <c r="J11" i="4"/>
  <c r="H11" i="4"/>
  <c r="G11" i="4"/>
  <c r="J10" i="4"/>
  <c r="H10" i="4"/>
  <c r="G10" i="4"/>
  <c r="J9" i="4"/>
  <c r="H9" i="4"/>
  <c r="G9" i="4"/>
  <c r="J8" i="4"/>
  <c r="H8" i="4"/>
  <c r="G8" i="4"/>
  <c r="J7" i="4"/>
  <c r="H7" i="4"/>
  <c r="G7" i="4"/>
  <c r="J6" i="4"/>
  <c r="H6" i="4"/>
  <c r="G6" i="4"/>
  <c r="H12" i="3"/>
  <c r="K12" i="4" l="1"/>
  <c r="M12" i="4" s="1"/>
  <c r="K6" i="4"/>
  <c r="M6" i="4" s="1"/>
  <c r="K14" i="4"/>
  <c r="M14" i="4" s="1"/>
  <c r="K16" i="4"/>
  <c r="M16" i="4" s="1"/>
  <c r="K18" i="4"/>
  <c r="M18" i="4" s="1"/>
  <c r="K20" i="4"/>
  <c r="M20" i="4" s="1"/>
  <c r="K24" i="4"/>
  <c r="M24" i="4" s="1"/>
  <c r="K9" i="4"/>
  <c r="M9" i="4" s="1"/>
  <c r="K8" i="4"/>
  <c r="M8" i="4" s="1"/>
  <c r="K13" i="4"/>
  <c r="M13" i="4" s="1"/>
  <c r="K17" i="4"/>
  <c r="M17" i="4" s="1"/>
  <c r="K21" i="4"/>
  <c r="M21" i="4" s="1"/>
  <c r="K25" i="4"/>
  <c r="M25" i="4" s="1"/>
  <c r="K30" i="5"/>
  <c r="K7" i="4"/>
  <c r="M7" i="4" s="1"/>
  <c r="K19" i="4"/>
  <c r="M19" i="4" s="1"/>
  <c r="K23" i="4"/>
  <c r="M23" i="4" s="1"/>
  <c r="K11" i="4"/>
  <c r="M11" i="4" s="1"/>
  <c r="K22" i="4"/>
  <c r="M22" i="4" s="1"/>
  <c r="K10" i="4"/>
  <c r="M10" i="4" s="1"/>
  <c r="K15" i="4"/>
  <c r="M15" i="4" s="1"/>
  <c r="H6" i="3"/>
  <c r="J6" i="3"/>
  <c r="H7" i="3"/>
  <c r="H8" i="3"/>
  <c r="H9" i="3"/>
  <c r="H10" i="3"/>
  <c r="H11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G23" i="3"/>
  <c r="G18" i="3"/>
  <c r="G19" i="3"/>
  <c r="G20" i="3"/>
  <c r="G21" i="3"/>
  <c r="G22" i="3"/>
  <c r="G24" i="3"/>
  <c r="G17" i="3"/>
  <c r="G15" i="3"/>
  <c r="G16" i="3"/>
  <c r="G25" i="3"/>
  <c r="K22" i="3" l="1"/>
  <c r="M22" i="3" s="1"/>
  <c r="K30" i="4"/>
  <c r="K18" i="3"/>
  <c r="M18" i="3" s="1"/>
  <c r="K23" i="3"/>
  <c r="M23" i="3" s="1"/>
  <c r="K15" i="3"/>
  <c r="M15" i="3" s="1"/>
  <c r="K20" i="3"/>
  <c r="M20" i="3" s="1"/>
  <c r="K25" i="3"/>
  <c r="M25" i="3" s="1"/>
  <c r="D22" i="6"/>
  <c r="K21" i="3"/>
  <c r="M21" i="3" s="1"/>
  <c r="K19" i="3"/>
  <c r="M19" i="3" s="1"/>
  <c r="K17" i="3"/>
  <c r="M17" i="3" s="1"/>
  <c r="K24" i="3"/>
  <c r="M24" i="3" s="1"/>
  <c r="K16" i="3"/>
  <c r="M16" i="3" s="1"/>
  <c r="G8" i="3"/>
  <c r="K8" i="3" s="1"/>
  <c r="M8" i="3" s="1"/>
  <c r="G7" i="3"/>
  <c r="K7" i="3" s="1"/>
  <c r="M7" i="3" s="1"/>
  <c r="G6" i="3"/>
  <c r="K6" i="3" s="1"/>
  <c r="M6" i="3" s="1"/>
  <c r="G9" i="3"/>
  <c r="G10" i="3"/>
  <c r="G11" i="3"/>
  <c r="G12" i="3"/>
  <c r="G13" i="3"/>
  <c r="G14" i="3"/>
  <c r="D24" i="6" l="1"/>
  <c r="D25" i="6"/>
  <c r="D8" i="6"/>
  <c r="D19" i="6"/>
  <c r="D20" i="6"/>
  <c r="D23" i="6"/>
  <c r="D17" i="6"/>
  <c r="D18" i="6"/>
  <c r="D16" i="6"/>
  <c r="D21" i="6"/>
  <c r="D15" i="6"/>
  <c r="D7" i="6"/>
  <c r="K11" i="3"/>
  <c r="M11" i="3" s="1"/>
  <c r="K12" i="3"/>
  <c r="M12" i="3" s="1"/>
  <c r="K13" i="3"/>
  <c r="M13" i="3" s="1"/>
  <c r="K14" i="3"/>
  <c r="M14" i="3" s="1"/>
  <c r="K9" i="3"/>
  <c r="M9" i="3" s="1"/>
  <c r="K10" i="3"/>
  <c r="M10" i="3" s="1"/>
  <c r="D9" i="6" l="1"/>
  <c r="D11" i="6"/>
  <c r="D14" i="6"/>
  <c r="D13" i="6"/>
  <c r="D10" i="6"/>
  <c r="D12" i="6"/>
  <c r="K30" i="3"/>
  <c r="M26" i="3" l="1"/>
  <c r="D6" i="6"/>
  <c r="D26" i="6" s="1"/>
</calcChain>
</file>

<file path=xl/sharedStrings.xml><?xml version="1.0" encoding="utf-8"?>
<sst xmlns="http://schemas.openxmlformats.org/spreadsheetml/2006/main" count="180" uniqueCount="34">
  <si>
    <t>Nombre y Apellidos</t>
  </si>
  <si>
    <t>No.</t>
  </si>
  <si>
    <t>Salario</t>
  </si>
  <si>
    <t>Escala</t>
  </si>
  <si>
    <t>Maestria</t>
  </si>
  <si>
    <t>Antigüedad</t>
  </si>
  <si>
    <t>Basico</t>
  </si>
  <si>
    <t>meses</t>
  </si>
  <si>
    <t>%</t>
  </si>
  <si>
    <t>CMC</t>
  </si>
  <si>
    <t>función</t>
  </si>
  <si>
    <t>enero-junio</t>
  </si>
  <si>
    <t xml:space="preserve">función </t>
  </si>
  <si>
    <t>etapa</t>
  </si>
  <si>
    <t>J´Proy</t>
  </si>
  <si>
    <t>julio-dic</t>
  </si>
  <si>
    <t>Investigador</t>
  </si>
  <si>
    <t xml:space="preserve">Salario </t>
  </si>
  <si>
    <t>Presupuesto</t>
  </si>
  <si>
    <t>Doctorado/</t>
  </si>
  <si>
    <t>A cobrar</t>
  </si>
  <si>
    <t>Eval</t>
  </si>
  <si>
    <t>Para pago por participación en proyecto</t>
  </si>
  <si>
    <t>Experto</t>
  </si>
  <si>
    <t>Total a Pagar</t>
  </si>
  <si>
    <t>A pagar</t>
  </si>
  <si>
    <t>Joaquin</t>
  </si>
  <si>
    <t>Armando</t>
  </si>
  <si>
    <t>Juan</t>
  </si>
  <si>
    <t>Pedro</t>
  </si>
  <si>
    <t>Odalis</t>
  </si>
  <si>
    <t>Eustaquia</t>
  </si>
  <si>
    <t>Luis</t>
  </si>
  <si>
    <t>Iris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</si>
</sst>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33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2" borderId="13" xfId="0" applyFont="1" applyFill="1" applyBorder="1"/>
    <xf numFmtId="0" fontId="4" fillId="2" borderId="14" xfId="0" applyFont="1" applyFill="1" applyBorder="1"/>
    <xf numFmtId="0" fontId="4" fillId="2" borderId="1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15" xfId="0" applyFont="1" applyFill="1" applyBorder="1"/>
    <xf numFmtId="0" fontId="4" fillId="2" borderId="16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0" borderId="0" xfId="0" applyFont="1"/>
    <xf numFmtId="1" fontId="4" fillId="2" borderId="6" xfId="0" applyNumberFormat="1" applyFont="1" applyFill="1" applyBorder="1" applyAlignment="1">
      <alignment horizontal="center"/>
    </xf>
    <xf numFmtId="1" fontId="4" fillId="2" borderId="16" xfId="0" applyNumberFormat="1" applyFont="1" applyFill="1" applyBorder="1" applyAlignment="1">
      <alignment horizontal="center"/>
    </xf>
    <xf numFmtId="0" fontId="3" fillId="0" borderId="8" xfId="0" applyFont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2" fillId="5" borderId="12" xfId="0" applyFont="1" applyFill="1" applyBorder="1"/>
    <xf numFmtId="4" fontId="5" fillId="0" borderId="12" xfId="0" applyNumberFormat="1" applyFont="1" applyBorder="1"/>
    <xf numFmtId="0" fontId="1" fillId="2" borderId="2" xfId="0" applyFont="1" applyFill="1" applyBorder="1" applyProtection="1"/>
    <xf numFmtId="0" fontId="1" fillId="2" borderId="5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0" fontId="6" fillId="5" borderId="17" xfId="0" applyFont="1" applyFill="1" applyBorder="1" applyProtection="1">
      <protection locked="0"/>
    </xf>
    <xf numFmtId="1" fontId="3" fillId="4" borderId="8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4" fontId="3" fillId="2" borderId="9" xfId="0" applyNumberFormat="1" applyFont="1" applyFill="1" applyBorder="1"/>
    <xf numFmtId="4" fontId="3" fillId="2" borderId="8" xfId="0" applyNumberFormat="1" applyFont="1" applyFill="1" applyBorder="1" applyAlignment="1">
      <alignment horizontal="center"/>
    </xf>
    <xf numFmtId="4" fontId="3" fillId="0" borderId="8" xfId="0" applyNumberFormat="1" applyFont="1" applyBorder="1" applyProtection="1">
      <protection locked="0"/>
    </xf>
    <xf numFmtId="4" fontId="3" fillId="2" borderId="8" xfId="0" applyNumberFormat="1" applyFont="1" applyFill="1" applyBorder="1"/>
    <xf numFmtId="4" fontId="3" fillId="2" borderId="8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523876</xdr:colOff>
      <xdr:row>25</xdr:row>
      <xdr:rowOff>57148</xdr:rowOff>
    </xdr:from>
    <xdr:to>
      <xdr:col>8</xdr:col>
      <xdr:colOff>981076</xdr:colOff>
      <xdr:row>35</xdr:row>
      <xdr:rowOff>38100</xdr:rowOff>
    </xdr:to>
    <xdr:sp macro="" textlink="">
      <xdr:nvSpPr>
        <xdr:cNvPr id="2" name="Flecha derecha 1"/>
        <xdr:cNvSpPr/>
      </xdr:nvSpPr>
      <xdr:spPr>
        <a:xfrm>
          <a:off x="4524376" y="5705473"/>
          <a:ext cx="2762250" cy="2171702"/>
        </a:xfrm>
        <a:prstGeom prst="rightArrow">
          <a:avLst>
            <a:gd name="adj1" fmla="val 75818"/>
            <a:gd name="adj2" fmla="val 5189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600" b="1">
              <a:solidFill>
                <a:schemeClr val="bg1"/>
              </a:solidFill>
            </a:rPr>
            <a:t>Seleccione la etapa. (Haga Clic  sobre la celda en verde y</a:t>
          </a:r>
          <a:r>
            <a:rPr lang="es-MX" sz="1600" b="1" baseline="0">
              <a:solidFill>
                <a:schemeClr val="bg1"/>
              </a:solidFill>
            </a:rPr>
            <a:t> seleccione la opción deseada en el menu desplegado)</a:t>
          </a:r>
          <a:endParaRPr lang="es-MX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104775</xdr:colOff>
      <xdr:row>25</xdr:row>
      <xdr:rowOff>123824</xdr:rowOff>
    </xdr:from>
    <xdr:to>
      <xdr:col>4</xdr:col>
      <xdr:colOff>209550</xdr:colOff>
      <xdr:row>35</xdr:row>
      <xdr:rowOff>145143</xdr:rowOff>
    </xdr:to>
    <xdr:sp macro="" textlink="">
      <xdr:nvSpPr>
        <xdr:cNvPr id="4" name="Rectángulo 3"/>
        <xdr:cNvSpPr/>
      </xdr:nvSpPr>
      <xdr:spPr>
        <a:xfrm>
          <a:off x="603704" y="5956753"/>
          <a:ext cx="2898775" cy="215310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600" b="1"/>
            <a:t>1.</a:t>
          </a:r>
          <a:r>
            <a:rPr lang="es-MX" sz="1600" b="1" baseline="0"/>
            <a:t> C</a:t>
          </a:r>
          <a:r>
            <a:rPr lang="es-MX" sz="1600" b="1"/>
            <a:t>eldas</a:t>
          </a:r>
          <a:r>
            <a:rPr lang="es-MX" sz="1600" b="1" baseline="0"/>
            <a:t> en blanco para introducir datos manualmente</a:t>
          </a:r>
        </a:p>
        <a:p>
          <a:pPr algn="l"/>
          <a:r>
            <a:rPr lang="es-MX" sz="1600" b="1" baseline="0"/>
            <a:t>2. Celdas en rosado para seleccionar opciones en menú desplegable</a:t>
          </a:r>
        </a:p>
        <a:p>
          <a:pPr algn="l"/>
          <a:r>
            <a:rPr lang="es-MX" sz="1600" b="1" baseline="0"/>
            <a:t>3. Celdas amarillas (protegidas), muestran resultados de manipulación de datos  </a:t>
          </a:r>
          <a:endParaRPr lang="es-MX" sz="1600" b="1"/>
        </a:p>
      </xdr:txBody>
    </xdr:sp>
    <xdr:clientData/>
  </xdr:twoCellAnchor>
  <xdr:twoCellAnchor editAs="oneCell">
    <xdr:from>
      <xdr:col>7</xdr:col>
      <xdr:colOff>495801</xdr:colOff>
      <xdr:row>35</xdr:row>
      <xdr:rowOff>47625</xdr:rowOff>
    </xdr:from>
    <xdr:to>
      <xdr:col>10</xdr:col>
      <xdr:colOff>336628</xdr:colOff>
      <xdr:row>41</xdr:row>
      <xdr:rowOff>85725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0801" y="8143875"/>
          <a:ext cx="2545927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1876425</xdr:colOff>
      <xdr:row>39</xdr:row>
      <xdr:rowOff>19050</xdr:rowOff>
    </xdr:from>
    <xdr:to>
      <xdr:col>6</xdr:col>
      <xdr:colOff>104776</xdr:colOff>
      <xdr:row>48</xdr:row>
      <xdr:rowOff>180974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5467" t="32295" r="34472" b="42049"/>
        <a:stretch/>
      </xdr:blipFill>
      <xdr:spPr>
        <a:xfrm>
          <a:off x="2352675" y="8877300"/>
          <a:ext cx="2609851" cy="1876424"/>
        </a:xfrm>
        <a:prstGeom prst="rect">
          <a:avLst/>
        </a:prstGeom>
      </xdr:spPr>
    </xdr:pic>
    <xdr:clientData/>
  </xdr:twoCellAnchor>
  <xdr:twoCellAnchor>
    <xdr:from>
      <xdr:col>4</xdr:col>
      <xdr:colOff>166687</xdr:colOff>
      <xdr:row>29</xdr:row>
      <xdr:rowOff>290514</xdr:rowOff>
    </xdr:from>
    <xdr:to>
      <xdr:col>5</xdr:col>
      <xdr:colOff>133349</xdr:colOff>
      <xdr:row>39</xdr:row>
      <xdr:rowOff>85728</xdr:rowOff>
    </xdr:to>
    <xdr:sp macro="" textlink="">
      <xdr:nvSpPr>
        <xdr:cNvPr id="9" name="Flecha doblada 8"/>
        <xdr:cNvSpPr/>
      </xdr:nvSpPr>
      <xdr:spPr>
        <a:xfrm rot="5400000">
          <a:off x="2809874" y="7620002"/>
          <a:ext cx="1814514" cy="833437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209549</xdr:colOff>
      <xdr:row>34</xdr:row>
      <xdr:rowOff>38099</xdr:rowOff>
    </xdr:from>
    <xdr:to>
      <xdr:col>7</xdr:col>
      <xdr:colOff>581025</xdr:colOff>
      <xdr:row>38</xdr:row>
      <xdr:rowOff>19051</xdr:rowOff>
    </xdr:to>
    <xdr:sp macro="" textlink="">
      <xdr:nvSpPr>
        <xdr:cNvPr id="10" name="Flecha doblada 9"/>
        <xdr:cNvSpPr/>
      </xdr:nvSpPr>
      <xdr:spPr>
        <a:xfrm flipV="1">
          <a:off x="5067299" y="7943849"/>
          <a:ext cx="1228726" cy="742952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152400</xdr:colOff>
      <xdr:row>25</xdr:row>
      <xdr:rowOff>42859</xdr:rowOff>
    </xdr:from>
    <xdr:to>
      <xdr:col>12</xdr:col>
      <xdr:colOff>581025</xdr:colOff>
      <xdr:row>29</xdr:row>
      <xdr:rowOff>257174</xdr:rowOff>
    </xdr:to>
    <xdr:sp macro="" textlink="">
      <xdr:nvSpPr>
        <xdr:cNvPr id="11" name="Flecha doblada 10"/>
        <xdr:cNvSpPr/>
      </xdr:nvSpPr>
      <xdr:spPr>
        <a:xfrm rot="16200000">
          <a:off x="9594055" y="5984079"/>
          <a:ext cx="1147765" cy="1076325"/>
        </a:xfrm>
        <a:prstGeom prst="bentArrow">
          <a:avLst>
            <a:gd name="adj1" fmla="val 17345"/>
            <a:gd name="adj2" fmla="val 19258"/>
            <a:gd name="adj3" fmla="val 25000"/>
            <a:gd name="adj4" fmla="val 437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19049</xdr:colOff>
      <xdr:row>28</xdr:row>
      <xdr:rowOff>6349</xdr:rowOff>
    </xdr:from>
    <xdr:to>
      <xdr:col>14</xdr:col>
      <xdr:colOff>504825</xdr:colOff>
      <xdr:row>30</xdr:row>
      <xdr:rowOff>172357</xdr:rowOff>
    </xdr:to>
    <xdr:sp macro="" textlink="">
      <xdr:nvSpPr>
        <xdr:cNvPr id="12" name="Rectángulo 11"/>
        <xdr:cNvSpPr/>
      </xdr:nvSpPr>
      <xdr:spPr>
        <a:xfrm>
          <a:off x="10696120" y="6564992"/>
          <a:ext cx="2635705" cy="66493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600" b="1">
              <a:solidFill>
                <a:schemeClr val="bg1"/>
              </a:solidFill>
              <a:latin typeface="+mn-lt"/>
              <a:ea typeface="+mn-ea"/>
              <a:cs typeface="+mn-cs"/>
            </a:rPr>
            <a:t>Poner resultado de la evaluación semetral.</a:t>
          </a:r>
          <a:r>
            <a:rPr lang="es-MX" sz="16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 </a:t>
          </a:r>
          <a:endParaRPr lang="es-MX" sz="16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523876</xdr:colOff>
      <xdr:row>25</xdr:row>
      <xdr:rowOff>57148</xdr:rowOff>
    </xdr:from>
    <xdr:to>
      <xdr:col>8</xdr:col>
      <xdr:colOff>981076</xdr:colOff>
      <xdr:row>35</xdr:row>
      <xdr:rowOff>38100</xdr:rowOff>
    </xdr:to>
    <xdr:sp macro="" textlink="">
      <xdr:nvSpPr>
        <xdr:cNvPr id="2" name="Flecha derecha 1"/>
        <xdr:cNvSpPr/>
      </xdr:nvSpPr>
      <xdr:spPr>
        <a:xfrm>
          <a:off x="4524376" y="5962648"/>
          <a:ext cx="2762250" cy="2171702"/>
        </a:xfrm>
        <a:prstGeom prst="rightArrow">
          <a:avLst>
            <a:gd name="adj1" fmla="val 75818"/>
            <a:gd name="adj2" fmla="val 5189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600" b="1">
              <a:solidFill>
                <a:schemeClr val="bg1"/>
              </a:solidFill>
            </a:rPr>
            <a:t>Seleccione la etapa. (Haga Clic  sobre la celda en verde y</a:t>
          </a:r>
          <a:r>
            <a:rPr lang="es-MX" sz="1600" b="1" baseline="0">
              <a:solidFill>
                <a:schemeClr val="bg1"/>
              </a:solidFill>
            </a:rPr>
            <a:t> seleccione la opción deseada en el menu desplegado)</a:t>
          </a:r>
          <a:endParaRPr lang="es-MX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104775</xdr:colOff>
      <xdr:row>25</xdr:row>
      <xdr:rowOff>123824</xdr:rowOff>
    </xdr:from>
    <xdr:to>
      <xdr:col>4</xdr:col>
      <xdr:colOff>209550</xdr:colOff>
      <xdr:row>36</xdr:row>
      <xdr:rowOff>54428</xdr:rowOff>
    </xdr:to>
    <xdr:sp macro="" textlink="">
      <xdr:nvSpPr>
        <xdr:cNvPr id="3" name="Rectángulo 2"/>
        <xdr:cNvSpPr/>
      </xdr:nvSpPr>
      <xdr:spPr>
        <a:xfrm>
          <a:off x="603704" y="5956753"/>
          <a:ext cx="2898775" cy="224381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600" b="1"/>
            <a:t>1.</a:t>
          </a:r>
          <a:r>
            <a:rPr lang="es-MX" sz="1600" b="1" baseline="0"/>
            <a:t> C</a:t>
          </a:r>
          <a:r>
            <a:rPr lang="es-MX" sz="1600" b="1"/>
            <a:t>eldas</a:t>
          </a:r>
          <a:r>
            <a:rPr lang="es-MX" sz="1600" b="1" baseline="0"/>
            <a:t> en blanco para introducir datos manualmente</a:t>
          </a:r>
        </a:p>
        <a:p>
          <a:pPr algn="l"/>
          <a:r>
            <a:rPr lang="es-MX" sz="1600" b="1" baseline="0"/>
            <a:t>2. Celdas en rosado para seleccionar opciones en menú desplegable</a:t>
          </a:r>
        </a:p>
        <a:p>
          <a:pPr algn="l"/>
          <a:r>
            <a:rPr lang="es-MX" sz="1600" b="1" baseline="0"/>
            <a:t>3. Celdas amarillas (protegidas), muestran resultados de manipulación de datos  </a:t>
          </a:r>
          <a:endParaRPr lang="es-MX" sz="1600" b="1"/>
        </a:p>
      </xdr:txBody>
    </xdr:sp>
    <xdr:clientData/>
  </xdr:twoCellAnchor>
  <xdr:twoCellAnchor editAs="oneCell">
    <xdr:from>
      <xdr:col>7</xdr:col>
      <xdr:colOff>495801</xdr:colOff>
      <xdr:row>35</xdr:row>
      <xdr:rowOff>47625</xdr:rowOff>
    </xdr:from>
    <xdr:to>
      <xdr:col>10</xdr:col>
      <xdr:colOff>336628</xdr:colOff>
      <xdr:row>41</xdr:row>
      <xdr:rowOff>85725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0801" y="8143875"/>
          <a:ext cx="2545927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1876425</xdr:colOff>
      <xdr:row>39</xdr:row>
      <xdr:rowOff>19050</xdr:rowOff>
    </xdr:from>
    <xdr:to>
      <xdr:col>6</xdr:col>
      <xdr:colOff>104776</xdr:colOff>
      <xdr:row>48</xdr:row>
      <xdr:rowOff>180974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5467" t="32295" r="34472" b="42049"/>
        <a:stretch/>
      </xdr:blipFill>
      <xdr:spPr>
        <a:xfrm>
          <a:off x="2352675" y="8877300"/>
          <a:ext cx="2609851" cy="1876424"/>
        </a:xfrm>
        <a:prstGeom prst="rect">
          <a:avLst/>
        </a:prstGeom>
      </xdr:spPr>
    </xdr:pic>
    <xdr:clientData/>
  </xdr:twoCellAnchor>
  <xdr:twoCellAnchor>
    <xdr:from>
      <xdr:col>4</xdr:col>
      <xdr:colOff>166687</xdr:colOff>
      <xdr:row>29</xdr:row>
      <xdr:rowOff>290514</xdr:rowOff>
    </xdr:from>
    <xdr:to>
      <xdr:col>5</xdr:col>
      <xdr:colOff>133349</xdr:colOff>
      <xdr:row>39</xdr:row>
      <xdr:rowOff>85728</xdr:rowOff>
    </xdr:to>
    <xdr:sp macro="" textlink="">
      <xdr:nvSpPr>
        <xdr:cNvPr id="6" name="Flecha doblada 5"/>
        <xdr:cNvSpPr/>
      </xdr:nvSpPr>
      <xdr:spPr>
        <a:xfrm rot="5400000">
          <a:off x="2809874" y="7620002"/>
          <a:ext cx="1814514" cy="833437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209549</xdr:colOff>
      <xdr:row>34</xdr:row>
      <xdr:rowOff>38099</xdr:rowOff>
    </xdr:from>
    <xdr:to>
      <xdr:col>7</xdr:col>
      <xdr:colOff>581025</xdr:colOff>
      <xdr:row>38</xdr:row>
      <xdr:rowOff>19051</xdr:rowOff>
    </xdr:to>
    <xdr:sp macro="" textlink="">
      <xdr:nvSpPr>
        <xdr:cNvPr id="7" name="Flecha doblada 6"/>
        <xdr:cNvSpPr/>
      </xdr:nvSpPr>
      <xdr:spPr>
        <a:xfrm flipV="1">
          <a:off x="5067299" y="7943849"/>
          <a:ext cx="1228726" cy="742952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190499</xdr:colOff>
      <xdr:row>25</xdr:row>
      <xdr:rowOff>47624</xdr:rowOff>
    </xdr:from>
    <xdr:to>
      <xdr:col>12</xdr:col>
      <xdr:colOff>495300</xdr:colOff>
      <xdr:row>28</xdr:row>
      <xdr:rowOff>66675</xdr:rowOff>
    </xdr:to>
    <xdr:sp macro="" textlink="">
      <xdr:nvSpPr>
        <xdr:cNvPr id="8" name="Flecha doblada 7"/>
        <xdr:cNvSpPr/>
      </xdr:nvSpPr>
      <xdr:spPr>
        <a:xfrm flipV="1">
          <a:off x="9667874" y="5953124"/>
          <a:ext cx="952501" cy="752476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511175</xdr:colOff>
      <xdr:row>26</xdr:row>
      <xdr:rowOff>64406</xdr:rowOff>
    </xdr:from>
    <xdr:to>
      <xdr:col>16</xdr:col>
      <xdr:colOff>25399</xdr:colOff>
      <xdr:row>29</xdr:row>
      <xdr:rowOff>1</xdr:rowOff>
    </xdr:to>
    <xdr:sp macro="" textlink="">
      <xdr:nvSpPr>
        <xdr:cNvPr id="9" name="Rectángulo 8"/>
        <xdr:cNvSpPr/>
      </xdr:nvSpPr>
      <xdr:spPr>
        <a:xfrm>
          <a:off x="11188246" y="6133192"/>
          <a:ext cx="2380796" cy="61595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MX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Poner resultado de la evaluación semestral).</a:t>
          </a:r>
          <a:r>
            <a:rPr lang="es-MX" sz="16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60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523876</xdr:colOff>
      <xdr:row>25</xdr:row>
      <xdr:rowOff>57148</xdr:rowOff>
    </xdr:from>
    <xdr:to>
      <xdr:col>8</xdr:col>
      <xdr:colOff>981076</xdr:colOff>
      <xdr:row>35</xdr:row>
      <xdr:rowOff>38100</xdr:rowOff>
    </xdr:to>
    <xdr:sp macro="" textlink="">
      <xdr:nvSpPr>
        <xdr:cNvPr id="2" name="Flecha derecha 1"/>
        <xdr:cNvSpPr/>
      </xdr:nvSpPr>
      <xdr:spPr>
        <a:xfrm>
          <a:off x="4524376" y="5962648"/>
          <a:ext cx="2762250" cy="2171702"/>
        </a:xfrm>
        <a:prstGeom prst="rightArrow">
          <a:avLst>
            <a:gd name="adj1" fmla="val 75818"/>
            <a:gd name="adj2" fmla="val 5189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600" b="1">
              <a:solidFill>
                <a:schemeClr val="bg1"/>
              </a:solidFill>
            </a:rPr>
            <a:t>Seleccione la etapa. (Haga Clic  sobre la celda en verde y</a:t>
          </a:r>
          <a:r>
            <a:rPr lang="es-MX" sz="1600" b="1" baseline="0">
              <a:solidFill>
                <a:schemeClr val="bg1"/>
              </a:solidFill>
            </a:rPr>
            <a:t> seleccione la opción deseada en el menu desplegado)</a:t>
          </a:r>
          <a:endParaRPr lang="es-MX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104775</xdr:colOff>
      <xdr:row>25</xdr:row>
      <xdr:rowOff>123824</xdr:rowOff>
    </xdr:from>
    <xdr:to>
      <xdr:col>4</xdr:col>
      <xdr:colOff>209550</xdr:colOff>
      <xdr:row>36</xdr:row>
      <xdr:rowOff>27214</xdr:rowOff>
    </xdr:to>
    <xdr:sp macro="" textlink="">
      <xdr:nvSpPr>
        <xdr:cNvPr id="3" name="Rectángulo 2"/>
        <xdr:cNvSpPr/>
      </xdr:nvSpPr>
      <xdr:spPr>
        <a:xfrm>
          <a:off x="603704" y="5956753"/>
          <a:ext cx="2898775" cy="221660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600" b="1"/>
            <a:t>1.</a:t>
          </a:r>
          <a:r>
            <a:rPr lang="es-MX" sz="1600" b="1" baseline="0"/>
            <a:t> C</a:t>
          </a:r>
          <a:r>
            <a:rPr lang="es-MX" sz="1600" b="1"/>
            <a:t>eldas</a:t>
          </a:r>
          <a:r>
            <a:rPr lang="es-MX" sz="1600" b="1" baseline="0"/>
            <a:t> en blanco para introducir datos manualmente</a:t>
          </a:r>
        </a:p>
        <a:p>
          <a:pPr algn="l"/>
          <a:r>
            <a:rPr lang="es-MX" sz="1600" b="1" baseline="0"/>
            <a:t>2. Celdas en rosado para seleccionar opciones en menú desplegable</a:t>
          </a:r>
        </a:p>
        <a:p>
          <a:pPr algn="l"/>
          <a:r>
            <a:rPr lang="es-MX" sz="1600" b="1" baseline="0"/>
            <a:t>3. Celdas amarillas (protegidas), muestran resultados de manipulación de datos  </a:t>
          </a:r>
          <a:endParaRPr lang="es-MX" sz="1600" b="1"/>
        </a:p>
      </xdr:txBody>
    </xdr:sp>
    <xdr:clientData/>
  </xdr:twoCellAnchor>
  <xdr:twoCellAnchor editAs="oneCell">
    <xdr:from>
      <xdr:col>7</xdr:col>
      <xdr:colOff>495801</xdr:colOff>
      <xdr:row>35</xdr:row>
      <xdr:rowOff>47625</xdr:rowOff>
    </xdr:from>
    <xdr:to>
      <xdr:col>10</xdr:col>
      <xdr:colOff>336628</xdr:colOff>
      <xdr:row>41</xdr:row>
      <xdr:rowOff>85725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0801" y="8143875"/>
          <a:ext cx="2545927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1876425</xdr:colOff>
      <xdr:row>39</xdr:row>
      <xdr:rowOff>19050</xdr:rowOff>
    </xdr:from>
    <xdr:to>
      <xdr:col>6</xdr:col>
      <xdr:colOff>104776</xdr:colOff>
      <xdr:row>48</xdr:row>
      <xdr:rowOff>180974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5467" t="32295" r="34472" b="42049"/>
        <a:stretch/>
      </xdr:blipFill>
      <xdr:spPr>
        <a:xfrm>
          <a:off x="2352675" y="8877300"/>
          <a:ext cx="2609851" cy="1876424"/>
        </a:xfrm>
        <a:prstGeom prst="rect">
          <a:avLst/>
        </a:prstGeom>
      </xdr:spPr>
    </xdr:pic>
    <xdr:clientData/>
  </xdr:twoCellAnchor>
  <xdr:twoCellAnchor>
    <xdr:from>
      <xdr:col>4</xdr:col>
      <xdr:colOff>166687</xdr:colOff>
      <xdr:row>29</xdr:row>
      <xdr:rowOff>290514</xdr:rowOff>
    </xdr:from>
    <xdr:to>
      <xdr:col>5</xdr:col>
      <xdr:colOff>133349</xdr:colOff>
      <xdr:row>39</xdr:row>
      <xdr:rowOff>85728</xdr:rowOff>
    </xdr:to>
    <xdr:sp macro="" textlink="">
      <xdr:nvSpPr>
        <xdr:cNvPr id="6" name="Flecha doblada 5"/>
        <xdr:cNvSpPr/>
      </xdr:nvSpPr>
      <xdr:spPr>
        <a:xfrm rot="5400000">
          <a:off x="2809874" y="7620002"/>
          <a:ext cx="1814514" cy="833437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209549</xdr:colOff>
      <xdr:row>34</xdr:row>
      <xdr:rowOff>38099</xdr:rowOff>
    </xdr:from>
    <xdr:to>
      <xdr:col>7</xdr:col>
      <xdr:colOff>581025</xdr:colOff>
      <xdr:row>38</xdr:row>
      <xdr:rowOff>19051</xdr:rowOff>
    </xdr:to>
    <xdr:sp macro="" textlink="">
      <xdr:nvSpPr>
        <xdr:cNvPr id="7" name="Flecha doblada 6"/>
        <xdr:cNvSpPr/>
      </xdr:nvSpPr>
      <xdr:spPr>
        <a:xfrm flipV="1">
          <a:off x="5067299" y="7943849"/>
          <a:ext cx="1228726" cy="742952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190499</xdr:colOff>
      <xdr:row>25</xdr:row>
      <xdr:rowOff>47624</xdr:rowOff>
    </xdr:from>
    <xdr:to>
      <xdr:col>12</xdr:col>
      <xdr:colOff>495300</xdr:colOff>
      <xdr:row>28</xdr:row>
      <xdr:rowOff>66675</xdr:rowOff>
    </xdr:to>
    <xdr:sp macro="" textlink="">
      <xdr:nvSpPr>
        <xdr:cNvPr id="8" name="Flecha doblada 7"/>
        <xdr:cNvSpPr/>
      </xdr:nvSpPr>
      <xdr:spPr>
        <a:xfrm flipV="1">
          <a:off x="9667874" y="5953124"/>
          <a:ext cx="952501" cy="752476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590549</xdr:colOff>
      <xdr:row>26</xdr:row>
      <xdr:rowOff>209548</xdr:rowOff>
    </xdr:from>
    <xdr:to>
      <xdr:col>15</xdr:col>
      <xdr:colOff>723899</xdr:colOff>
      <xdr:row>29</xdr:row>
      <xdr:rowOff>217714</xdr:rowOff>
    </xdr:to>
    <xdr:sp macro="" textlink="">
      <xdr:nvSpPr>
        <xdr:cNvPr id="9" name="Rectángulo 8"/>
        <xdr:cNvSpPr/>
      </xdr:nvSpPr>
      <xdr:spPr>
        <a:xfrm>
          <a:off x="11267620" y="6278334"/>
          <a:ext cx="2401208" cy="6885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MX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Poner resultado de la evaluación semestral</a:t>
          </a:r>
          <a:endParaRPr lang="es-MX" sz="16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0"/>
  <sheetViews>
    <sheetView tabSelected="1" topLeftCell="B4" zoomScale="85" zoomScaleNormal="85" workbookViewId="0">
      <selection activeCell="N26" sqref="N26"/>
    </sheetView>
  </sheetViews>
  <sheetFormatPr baseColWidth="10" defaultRowHeight="14.5" x14ac:dyDescent="0.35"/>
  <cols>
    <col min="1" max="1" width="2.26953125" customWidth="1"/>
    <col min="2" max="2" width="4.81640625" customWidth="1"/>
    <col min="3" max="3" width="29.1796875" customWidth="1"/>
    <col min="4" max="4" width="10.7265625" customWidth="1"/>
    <col min="5" max="5" width="13" customWidth="1"/>
    <col min="6" max="7" width="12.81640625" customWidth="1"/>
    <col min="8" max="8" width="8.81640625" customWidth="1"/>
    <col min="9" max="9" width="15.7265625" customWidth="1"/>
    <col min="10" max="10" width="16" customWidth="1"/>
    <col min="11" max="11" width="16.7265625" customWidth="1"/>
    <col min="12" max="12" width="9.7265625" customWidth="1"/>
    <col min="13" max="13" width="16.7265625" bestFit="1" customWidth="1"/>
    <col min="14" max="14" width="14" customWidth="1"/>
    <col min="15" max="15" width="12.7265625" customWidth="1"/>
  </cols>
  <sheetData>
    <row r="1" spans="2:16" ht="23.25" customHeight="1" x14ac:dyDescent="0.5">
      <c r="C1" s="21" t="s">
        <v>22</v>
      </c>
    </row>
    <row r="2" spans="2:16" ht="12" customHeight="1" x14ac:dyDescent="0.5">
      <c r="C2" s="21"/>
    </row>
    <row r="3" spans="2:16" ht="21.5" thickBot="1" x14ac:dyDescent="0.55000000000000004">
      <c r="B3" s="34" t="s">
        <v>17</v>
      </c>
      <c r="C3" s="34"/>
      <c r="D3" s="34"/>
      <c r="E3" s="34"/>
      <c r="F3" s="34"/>
      <c r="G3" s="34"/>
    </row>
    <row r="4" spans="2:16" ht="16" thickBot="1" x14ac:dyDescent="0.4">
      <c r="B4" s="17"/>
      <c r="C4" s="18"/>
      <c r="D4" s="11" t="s">
        <v>2</v>
      </c>
      <c r="E4" s="11" t="s">
        <v>19</v>
      </c>
      <c r="F4" s="11"/>
      <c r="G4" s="11" t="s">
        <v>2</v>
      </c>
      <c r="H4" s="11" t="s">
        <v>7</v>
      </c>
      <c r="I4" s="11"/>
      <c r="J4" s="11" t="s">
        <v>8</v>
      </c>
      <c r="K4" s="11" t="s">
        <v>9</v>
      </c>
      <c r="L4" s="12" t="s">
        <v>21</v>
      </c>
      <c r="M4" s="13" t="s">
        <v>20</v>
      </c>
    </row>
    <row r="5" spans="2:16" ht="16" thickBot="1" x14ac:dyDescent="0.4">
      <c r="B5" s="19" t="s">
        <v>1</v>
      </c>
      <c r="C5" s="14" t="s">
        <v>0</v>
      </c>
      <c r="D5" s="14" t="s">
        <v>3</v>
      </c>
      <c r="E5" s="14" t="s">
        <v>4</v>
      </c>
      <c r="F5" s="14" t="s">
        <v>5</v>
      </c>
      <c r="G5" s="14" t="s">
        <v>6</v>
      </c>
      <c r="H5" s="14"/>
      <c r="I5" s="14" t="s">
        <v>10</v>
      </c>
      <c r="J5" s="14" t="s">
        <v>10</v>
      </c>
      <c r="K5" s="14"/>
      <c r="L5" s="15"/>
      <c r="M5" s="16"/>
      <c r="O5" s="1" t="s">
        <v>13</v>
      </c>
      <c r="P5" s="2" t="s">
        <v>7</v>
      </c>
    </row>
    <row r="6" spans="2:16" ht="18.75" customHeight="1" x14ac:dyDescent="0.35">
      <c r="B6" s="20">
        <v>1</v>
      </c>
      <c r="C6" s="24" t="s">
        <v>26</v>
      </c>
      <c r="D6" s="37">
        <v>6060</v>
      </c>
      <c r="E6" s="37">
        <v>825</v>
      </c>
      <c r="F6" s="37">
        <v>7800</v>
      </c>
      <c r="G6" s="38">
        <f>+D6+E6+F6</f>
        <v>14685</v>
      </c>
      <c r="H6" s="10">
        <f t="shared" ref="H6:H25" si="0">IF($J$30="","",(IF($J$30=$O$6,$P$6,IF($J$30=$O$7,$P$7,$P$8))))</f>
        <v>6</v>
      </c>
      <c r="I6" s="33" t="s">
        <v>14</v>
      </c>
      <c r="J6" s="10">
        <f>IF(I6=$O$11,$P$11,IF(I6=$O$12,$P$12,$P$13))</f>
        <v>20</v>
      </c>
      <c r="K6" s="39">
        <f>IF($J$30="","",G6*H6*J6)/100</f>
        <v>17622</v>
      </c>
      <c r="L6" s="31">
        <v>96</v>
      </c>
      <c r="M6" s="35">
        <f>IF(L6&gt;100,"ERR0R",K6*L6/100)</f>
        <v>16917.12</v>
      </c>
      <c r="O6" s="3" t="s">
        <v>18</v>
      </c>
      <c r="P6" s="4">
        <v>11</v>
      </c>
    </row>
    <row r="7" spans="2:16" ht="18.75" customHeight="1" x14ac:dyDescent="0.35">
      <c r="B7" s="20">
        <v>2</v>
      </c>
      <c r="C7" s="24" t="s">
        <v>27</v>
      </c>
      <c r="D7" s="37">
        <v>6960</v>
      </c>
      <c r="E7" s="37">
        <v>825</v>
      </c>
      <c r="F7" s="37">
        <v>5400</v>
      </c>
      <c r="G7" s="38">
        <f>+D7+E7+F7</f>
        <v>13185</v>
      </c>
      <c r="H7" s="10">
        <f t="shared" si="0"/>
        <v>6</v>
      </c>
      <c r="I7" s="33" t="s">
        <v>23</v>
      </c>
      <c r="J7" s="10">
        <f t="shared" ref="J7:J25" si="1">IF(I7=$O$11,$P$11,IF(I7=$O$12,$P$12,$P$13))</f>
        <v>15</v>
      </c>
      <c r="K7" s="39">
        <f>(G7*H7*J7)/100</f>
        <v>11866.5</v>
      </c>
      <c r="L7" s="31">
        <v>100</v>
      </c>
      <c r="M7" s="35">
        <f t="shared" ref="M7:M25" si="2">IF(L7&gt;100,"ERR0R",K7*L7/100)</f>
        <v>11866.5</v>
      </c>
      <c r="O7" s="5" t="s">
        <v>11</v>
      </c>
      <c r="P7" s="6">
        <v>6</v>
      </c>
    </row>
    <row r="8" spans="2:16" ht="18.75" customHeight="1" thickBot="1" x14ac:dyDescent="0.4">
      <c r="B8" s="20">
        <v>3</v>
      </c>
      <c r="C8" s="24" t="s">
        <v>28</v>
      </c>
      <c r="D8" s="37">
        <v>6960</v>
      </c>
      <c r="E8" s="37">
        <v>825</v>
      </c>
      <c r="F8" s="37">
        <v>5400</v>
      </c>
      <c r="G8" s="38">
        <f>+D8+E8+F8</f>
        <v>13185</v>
      </c>
      <c r="H8" s="10">
        <f t="shared" si="0"/>
        <v>6</v>
      </c>
      <c r="I8" s="33" t="s">
        <v>16</v>
      </c>
      <c r="J8" s="10">
        <f t="shared" si="1"/>
        <v>10</v>
      </c>
      <c r="K8" s="39">
        <f>(G8*H8*J8)/100</f>
        <v>7911</v>
      </c>
      <c r="L8" s="31">
        <v>100</v>
      </c>
      <c r="M8" s="35">
        <f t="shared" si="2"/>
        <v>7911</v>
      </c>
      <c r="O8" s="7" t="s">
        <v>15</v>
      </c>
      <c r="P8" s="8">
        <v>5</v>
      </c>
    </row>
    <row r="9" spans="2:16" ht="18.75" customHeight="1" thickBot="1" x14ac:dyDescent="0.4">
      <c r="B9" s="20">
        <v>4</v>
      </c>
      <c r="C9" s="24" t="s">
        <v>29</v>
      </c>
      <c r="D9" s="37">
        <v>5560</v>
      </c>
      <c r="E9" s="37">
        <v>440</v>
      </c>
      <c r="F9" s="37">
        <v>5400</v>
      </c>
      <c r="G9" s="38">
        <f t="shared" ref="G9:G14" si="3">+D9+E9+F9</f>
        <v>11400</v>
      </c>
      <c r="H9" s="10">
        <f t="shared" si="0"/>
        <v>6</v>
      </c>
      <c r="I9" s="33" t="s">
        <v>16</v>
      </c>
      <c r="J9" s="10">
        <f t="shared" si="1"/>
        <v>10</v>
      </c>
      <c r="K9" s="39">
        <f t="shared" ref="K9:K14" si="4">(G9*H9*J9)/100</f>
        <v>6840</v>
      </c>
      <c r="L9" s="31">
        <v>100</v>
      </c>
      <c r="M9" s="35">
        <f t="shared" si="2"/>
        <v>6840</v>
      </c>
    </row>
    <row r="10" spans="2:16" ht="18.75" customHeight="1" thickBot="1" x14ac:dyDescent="0.4">
      <c r="B10" s="20">
        <v>5</v>
      </c>
      <c r="C10" s="24" t="s">
        <v>30</v>
      </c>
      <c r="D10" s="37">
        <v>5560</v>
      </c>
      <c r="E10" s="37">
        <v>440</v>
      </c>
      <c r="F10" s="37">
        <v>3800</v>
      </c>
      <c r="G10" s="38">
        <f t="shared" si="3"/>
        <v>9800</v>
      </c>
      <c r="H10" s="10">
        <f t="shared" si="0"/>
        <v>6</v>
      </c>
      <c r="I10" s="33" t="s">
        <v>16</v>
      </c>
      <c r="J10" s="10">
        <f t="shared" si="1"/>
        <v>10</v>
      </c>
      <c r="K10" s="39">
        <f t="shared" si="4"/>
        <v>5880</v>
      </c>
      <c r="L10" s="31">
        <v>84</v>
      </c>
      <c r="M10" s="35">
        <f t="shared" si="2"/>
        <v>4939.2</v>
      </c>
      <c r="O10" s="1" t="s">
        <v>12</v>
      </c>
      <c r="P10" s="9" t="s">
        <v>8</v>
      </c>
    </row>
    <row r="11" spans="2:16" ht="18.75" customHeight="1" x14ac:dyDescent="0.35">
      <c r="B11" s="20">
        <v>6</v>
      </c>
      <c r="C11" s="24" t="s">
        <v>31</v>
      </c>
      <c r="D11" s="37">
        <v>5810</v>
      </c>
      <c r="E11" s="37">
        <v>440</v>
      </c>
      <c r="F11" s="37">
        <v>1800</v>
      </c>
      <c r="G11" s="38">
        <f t="shared" si="3"/>
        <v>8050</v>
      </c>
      <c r="H11" s="10">
        <f t="shared" si="0"/>
        <v>6</v>
      </c>
      <c r="I11" s="33" t="s">
        <v>16</v>
      </c>
      <c r="J11" s="10">
        <f t="shared" si="1"/>
        <v>10</v>
      </c>
      <c r="K11" s="39">
        <f t="shared" si="4"/>
        <v>4830</v>
      </c>
      <c r="L11" s="31">
        <v>90</v>
      </c>
      <c r="M11" s="35">
        <f t="shared" si="2"/>
        <v>4347</v>
      </c>
      <c r="O11" s="5" t="s">
        <v>14</v>
      </c>
      <c r="P11" s="22">
        <v>20</v>
      </c>
    </row>
    <row r="12" spans="2:16" ht="18.75" customHeight="1" x14ac:dyDescent="0.35">
      <c r="B12" s="20">
        <v>7</v>
      </c>
      <c r="C12" s="24" t="s">
        <v>32</v>
      </c>
      <c r="D12" s="37">
        <v>5310</v>
      </c>
      <c r="E12" s="37">
        <v>440</v>
      </c>
      <c r="F12" s="37">
        <v>5400</v>
      </c>
      <c r="G12" s="38">
        <f t="shared" si="3"/>
        <v>11150</v>
      </c>
      <c r="H12" s="10">
        <f t="shared" si="0"/>
        <v>6</v>
      </c>
      <c r="I12" s="33" t="s">
        <v>16</v>
      </c>
      <c r="J12" s="10">
        <f t="shared" si="1"/>
        <v>10</v>
      </c>
      <c r="K12" s="39">
        <f t="shared" si="4"/>
        <v>6690</v>
      </c>
      <c r="L12" s="31">
        <v>100</v>
      </c>
      <c r="M12" s="35">
        <f t="shared" si="2"/>
        <v>6690</v>
      </c>
      <c r="O12" s="5" t="s">
        <v>23</v>
      </c>
      <c r="P12" s="22">
        <v>15</v>
      </c>
    </row>
    <row r="13" spans="2:16" ht="18.75" customHeight="1" thickBot="1" x14ac:dyDescent="0.4">
      <c r="B13" s="20">
        <v>8</v>
      </c>
      <c r="C13" s="24" t="s">
        <v>33</v>
      </c>
      <c r="D13" s="37">
        <v>5810</v>
      </c>
      <c r="E13" s="37">
        <v>440</v>
      </c>
      <c r="F13" s="37">
        <v>1800</v>
      </c>
      <c r="G13" s="38">
        <f t="shared" si="3"/>
        <v>8050</v>
      </c>
      <c r="H13" s="10">
        <f t="shared" si="0"/>
        <v>6</v>
      </c>
      <c r="I13" s="33" t="s">
        <v>16</v>
      </c>
      <c r="J13" s="10">
        <f t="shared" si="1"/>
        <v>10</v>
      </c>
      <c r="K13" s="39">
        <f t="shared" si="4"/>
        <v>4830</v>
      </c>
      <c r="L13" s="31">
        <v>100</v>
      </c>
      <c r="M13" s="35">
        <f t="shared" si="2"/>
        <v>4830</v>
      </c>
      <c r="O13" s="7" t="s">
        <v>16</v>
      </c>
      <c r="P13" s="23">
        <v>10</v>
      </c>
    </row>
    <row r="14" spans="2:16" ht="18.75" customHeight="1" x14ac:dyDescent="0.35">
      <c r="B14" s="20">
        <v>9</v>
      </c>
      <c r="C14" s="24"/>
      <c r="D14" s="37"/>
      <c r="E14" s="37"/>
      <c r="F14" s="37"/>
      <c r="G14" s="38">
        <f t="shared" si="3"/>
        <v>0</v>
      </c>
      <c r="H14" s="10">
        <f t="shared" si="0"/>
        <v>6</v>
      </c>
      <c r="I14" s="33" t="s">
        <v>16</v>
      </c>
      <c r="J14" s="10">
        <f t="shared" si="1"/>
        <v>10</v>
      </c>
      <c r="K14" s="39">
        <f t="shared" si="4"/>
        <v>0</v>
      </c>
      <c r="L14" s="31"/>
      <c r="M14" s="35">
        <f t="shared" si="2"/>
        <v>0</v>
      </c>
    </row>
    <row r="15" spans="2:16" ht="18.75" customHeight="1" x14ac:dyDescent="0.35">
      <c r="B15" s="20">
        <v>10</v>
      </c>
      <c r="C15" s="24"/>
      <c r="D15" s="37"/>
      <c r="E15" s="37"/>
      <c r="F15" s="37"/>
      <c r="G15" s="38">
        <f>+D15+E15+F15</f>
        <v>0</v>
      </c>
      <c r="H15" s="10">
        <f t="shared" si="0"/>
        <v>6</v>
      </c>
      <c r="I15" s="33" t="s">
        <v>16</v>
      </c>
      <c r="J15" s="10">
        <f t="shared" si="1"/>
        <v>10</v>
      </c>
      <c r="K15" s="39">
        <f>(G15*H15*J15)/100</f>
        <v>0</v>
      </c>
      <c r="L15" s="31"/>
      <c r="M15" s="35">
        <f t="shared" si="2"/>
        <v>0</v>
      </c>
    </row>
    <row r="16" spans="2:16" ht="18.75" customHeight="1" x14ac:dyDescent="0.35">
      <c r="B16" s="20">
        <v>11</v>
      </c>
      <c r="C16" s="24"/>
      <c r="D16" s="37"/>
      <c r="E16" s="37"/>
      <c r="F16" s="37"/>
      <c r="G16" s="38">
        <f t="shared" ref="G16:G25" si="5">+D16+E16+F16</f>
        <v>0</v>
      </c>
      <c r="H16" s="10">
        <f t="shared" si="0"/>
        <v>6</v>
      </c>
      <c r="I16" s="33" t="s">
        <v>16</v>
      </c>
      <c r="J16" s="10">
        <f t="shared" si="1"/>
        <v>10</v>
      </c>
      <c r="K16" s="39">
        <f t="shared" ref="K16:K25" si="6">(G16*H16*J16)/100</f>
        <v>0</v>
      </c>
      <c r="L16" s="31"/>
      <c r="M16" s="35">
        <f t="shared" si="2"/>
        <v>0</v>
      </c>
    </row>
    <row r="17" spans="2:14" ht="18.75" customHeight="1" x14ac:dyDescent="0.35">
      <c r="B17" s="20">
        <v>12</v>
      </c>
      <c r="C17" s="24"/>
      <c r="D17" s="37"/>
      <c r="E17" s="37"/>
      <c r="F17" s="37"/>
      <c r="G17" s="38">
        <f t="shared" ref="G17" si="7">+D17+E17+F17</f>
        <v>0</v>
      </c>
      <c r="H17" s="10">
        <f t="shared" si="0"/>
        <v>6</v>
      </c>
      <c r="I17" s="33" t="s">
        <v>16</v>
      </c>
      <c r="J17" s="10">
        <f t="shared" si="1"/>
        <v>10</v>
      </c>
      <c r="K17" s="39">
        <f t="shared" ref="K17" si="8">(G17*H17*J17)/100</f>
        <v>0</v>
      </c>
      <c r="L17" s="31"/>
      <c r="M17" s="35">
        <f t="shared" si="2"/>
        <v>0</v>
      </c>
    </row>
    <row r="18" spans="2:14" ht="18.75" customHeight="1" x14ac:dyDescent="0.35">
      <c r="B18" s="20">
        <v>13</v>
      </c>
      <c r="C18" s="24"/>
      <c r="D18" s="37"/>
      <c r="E18" s="37"/>
      <c r="F18" s="37"/>
      <c r="G18" s="38">
        <f t="shared" ref="G18:G22" si="9">+D18+E18+F18</f>
        <v>0</v>
      </c>
      <c r="H18" s="10">
        <f t="shared" si="0"/>
        <v>6</v>
      </c>
      <c r="I18" s="33" t="s">
        <v>16</v>
      </c>
      <c r="J18" s="10">
        <f t="shared" si="1"/>
        <v>10</v>
      </c>
      <c r="K18" s="39">
        <f t="shared" ref="K18:K22" si="10">(G18*H18*J18)/100</f>
        <v>0</v>
      </c>
      <c r="L18" s="31"/>
      <c r="M18" s="35">
        <f t="shared" si="2"/>
        <v>0</v>
      </c>
    </row>
    <row r="19" spans="2:14" ht="18.75" customHeight="1" x14ac:dyDescent="0.35">
      <c r="B19" s="20">
        <v>14</v>
      </c>
      <c r="C19" s="24"/>
      <c r="D19" s="37"/>
      <c r="E19" s="37"/>
      <c r="F19" s="37"/>
      <c r="G19" s="38">
        <f t="shared" si="9"/>
        <v>0</v>
      </c>
      <c r="H19" s="10">
        <f t="shared" si="0"/>
        <v>6</v>
      </c>
      <c r="I19" s="33" t="s">
        <v>16</v>
      </c>
      <c r="J19" s="10">
        <f t="shared" si="1"/>
        <v>10</v>
      </c>
      <c r="K19" s="39">
        <f t="shared" si="10"/>
        <v>0</v>
      </c>
      <c r="L19" s="31"/>
      <c r="M19" s="35">
        <f t="shared" si="2"/>
        <v>0</v>
      </c>
    </row>
    <row r="20" spans="2:14" ht="18.75" customHeight="1" x14ac:dyDescent="0.35">
      <c r="B20" s="20">
        <v>15</v>
      </c>
      <c r="C20" s="24"/>
      <c r="D20" s="37"/>
      <c r="E20" s="37"/>
      <c r="F20" s="37"/>
      <c r="G20" s="38">
        <f t="shared" si="9"/>
        <v>0</v>
      </c>
      <c r="H20" s="10">
        <f t="shared" si="0"/>
        <v>6</v>
      </c>
      <c r="I20" s="33" t="s">
        <v>16</v>
      </c>
      <c r="J20" s="10">
        <f t="shared" si="1"/>
        <v>10</v>
      </c>
      <c r="K20" s="39">
        <f t="shared" si="10"/>
        <v>0</v>
      </c>
      <c r="L20" s="31"/>
      <c r="M20" s="35">
        <f t="shared" si="2"/>
        <v>0</v>
      </c>
    </row>
    <row r="21" spans="2:14" ht="18.75" customHeight="1" x14ac:dyDescent="0.35">
      <c r="B21" s="20">
        <v>16</v>
      </c>
      <c r="C21" s="24"/>
      <c r="D21" s="37"/>
      <c r="E21" s="37"/>
      <c r="F21" s="37"/>
      <c r="G21" s="38">
        <f t="shared" si="9"/>
        <v>0</v>
      </c>
      <c r="H21" s="10">
        <f t="shared" si="0"/>
        <v>6</v>
      </c>
      <c r="I21" s="33" t="s">
        <v>16</v>
      </c>
      <c r="J21" s="10">
        <f t="shared" si="1"/>
        <v>10</v>
      </c>
      <c r="K21" s="39">
        <f t="shared" si="10"/>
        <v>0</v>
      </c>
      <c r="L21" s="31"/>
      <c r="M21" s="35">
        <f t="shared" si="2"/>
        <v>0</v>
      </c>
    </row>
    <row r="22" spans="2:14" ht="18.75" customHeight="1" x14ac:dyDescent="0.35">
      <c r="B22" s="20">
        <v>17</v>
      </c>
      <c r="C22" s="24"/>
      <c r="D22" s="37"/>
      <c r="E22" s="37"/>
      <c r="F22" s="37"/>
      <c r="G22" s="38">
        <f t="shared" si="9"/>
        <v>0</v>
      </c>
      <c r="H22" s="10">
        <f t="shared" si="0"/>
        <v>6</v>
      </c>
      <c r="I22" s="33" t="s">
        <v>16</v>
      </c>
      <c r="J22" s="10">
        <f t="shared" si="1"/>
        <v>10</v>
      </c>
      <c r="K22" s="39">
        <f t="shared" si="10"/>
        <v>0</v>
      </c>
      <c r="L22" s="31"/>
      <c r="M22" s="35">
        <f t="shared" si="2"/>
        <v>0</v>
      </c>
    </row>
    <row r="23" spans="2:14" ht="18.75" customHeight="1" x14ac:dyDescent="0.35">
      <c r="B23" s="20">
        <v>18</v>
      </c>
      <c r="C23" s="24"/>
      <c r="D23" s="37"/>
      <c r="E23" s="37"/>
      <c r="F23" s="37"/>
      <c r="G23" s="38">
        <f t="shared" ref="G23" si="11">+D23+E23+F23</f>
        <v>0</v>
      </c>
      <c r="H23" s="10">
        <f t="shared" si="0"/>
        <v>6</v>
      </c>
      <c r="I23" s="33" t="s">
        <v>16</v>
      </c>
      <c r="J23" s="10">
        <f t="shared" si="1"/>
        <v>10</v>
      </c>
      <c r="K23" s="39">
        <f t="shared" ref="K23" si="12">(G23*H23*J23)/100</f>
        <v>0</v>
      </c>
      <c r="L23" s="31"/>
      <c r="M23" s="35">
        <f t="shared" si="2"/>
        <v>0</v>
      </c>
    </row>
    <row r="24" spans="2:14" ht="18.75" customHeight="1" x14ac:dyDescent="0.35">
      <c r="B24" s="20">
        <v>19</v>
      </c>
      <c r="C24" s="24"/>
      <c r="D24" s="37"/>
      <c r="E24" s="37"/>
      <c r="F24" s="37"/>
      <c r="G24" s="38">
        <f t="shared" ref="G24" si="13">+D24+E24+F24</f>
        <v>0</v>
      </c>
      <c r="H24" s="10">
        <f t="shared" si="0"/>
        <v>6</v>
      </c>
      <c r="I24" s="33" t="s">
        <v>16</v>
      </c>
      <c r="J24" s="10">
        <f t="shared" si="1"/>
        <v>10</v>
      </c>
      <c r="K24" s="39">
        <f>(G24*H24*J24)/100</f>
        <v>0</v>
      </c>
      <c r="L24" s="31"/>
      <c r="M24" s="35">
        <f t="shared" si="2"/>
        <v>0</v>
      </c>
    </row>
    <row r="25" spans="2:14" ht="18.75" customHeight="1" thickBot="1" x14ac:dyDescent="0.4">
      <c r="B25" s="20">
        <v>20</v>
      </c>
      <c r="C25" s="24"/>
      <c r="D25" s="37"/>
      <c r="E25" s="37"/>
      <c r="F25" s="37"/>
      <c r="G25" s="38">
        <f t="shared" si="5"/>
        <v>0</v>
      </c>
      <c r="H25" s="10">
        <f t="shared" si="0"/>
        <v>6</v>
      </c>
      <c r="I25" s="33" t="s">
        <v>16</v>
      </c>
      <c r="J25" s="10">
        <f t="shared" si="1"/>
        <v>10</v>
      </c>
      <c r="K25" s="39">
        <f t="shared" si="6"/>
        <v>0</v>
      </c>
      <c r="L25" s="31"/>
      <c r="M25" s="35">
        <f t="shared" si="2"/>
        <v>0</v>
      </c>
    </row>
    <row r="26" spans="2:14" ht="18.75" customHeight="1" thickBot="1" x14ac:dyDescent="0.6">
      <c r="M26" s="27">
        <f>SUM(M6:M25)</f>
        <v>64340.819999999992</v>
      </c>
      <c r="N26" s="26" t="s">
        <v>25</v>
      </c>
    </row>
    <row r="27" spans="2:14" ht="18.75" customHeight="1" x14ac:dyDescent="0.35">
      <c r="C27" s="25"/>
    </row>
    <row r="28" spans="2:14" ht="20.25" customHeight="1" x14ac:dyDescent="0.35"/>
    <row r="29" spans="2:14" ht="15" thickBot="1" x14ac:dyDescent="0.4"/>
    <row r="30" spans="2:14" ht="24" thickBot="1" x14ac:dyDescent="0.6">
      <c r="J30" s="32" t="s">
        <v>11</v>
      </c>
      <c r="K30" s="27">
        <f xml:space="preserve"> SUM(K6:K25)</f>
        <v>66469.5</v>
      </c>
    </row>
  </sheetData>
  <mergeCells count="1">
    <mergeCell ref="B3:G3"/>
  </mergeCells>
  <dataValidations count="2">
    <dataValidation type="list" allowBlank="1" showInputMessage="1" showErrorMessage="1" sqref="I6:I25">
      <formula1>$O$11:$O$13</formula1>
    </dataValidation>
    <dataValidation type="list" allowBlank="1" showInputMessage="1" showErrorMessage="1" sqref="J30">
      <formula1>$O$6:$O$9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0"/>
  <sheetViews>
    <sheetView topLeftCell="A10" zoomScale="70" zoomScaleNormal="70" workbookViewId="0">
      <selection activeCell="N26" sqref="N26"/>
    </sheetView>
  </sheetViews>
  <sheetFormatPr baseColWidth="10" defaultRowHeight="14.5" x14ac:dyDescent="0.35"/>
  <cols>
    <col min="1" max="1" width="2.26953125" customWidth="1"/>
    <col min="2" max="2" width="4.81640625" customWidth="1"/>
    <col min="3" max="3" width="29.1796875" customWidth="1"/>
    <col min="4" max="4" width="10.7265625" customWidth="1"/>
    <col min="5" max="5" width="13" customWidth="1"/>
    <col min="6" max="7" width="12.81640625" customWidth="1"/>
    <col min="8" max="8" width="8.81640625" customWidth="1"/>
    <col min="9" max="9" width="15.7265625" customWidth="1"/>
    <col min="10" max="10" width="16" customWidth="1"/>
    <col min="11" max="11" width="16.7265625" bestFit="1" customWidth="1"/>
    <col min="12" max="12" width="9.7265625" customWidth="1"/>
    <col min="14" max="14" width="11" customWidth="1"/>
    <col min="15" max="15" width="12.7265625" customWidth="1"/>
  </cols>
  <sheetData>
    <row r="1" spans="2:16" ht="23.25" customHeight="1" x14ac:dyDescent="0.5">
      <c r="C1" s="21" t="s">
        <v>22</v>
      </c>
    </row>
    <row r="2" spans="2:16" ht="12" customHeight="1" x14ac:dyDescent="0.5">
      <c r="C2" s="21"/>
    </row>
    <row r="3" spans="2:16" ht="21.5" thickBot="1" x14ac:dyDescent="0.55000000000000004">
      <c r="B3" s="34" t="s">
        <v>17</v>
      </c>
      <c r="C3" s="34"/>
      <c r="D3" s="34"/>
      <c r="E3" s="34"/>
      <c r="F3" s="34"/>
      <c r="G3" s="34"/>
    </row>
    <row r="4" spans="2:16" ht="16" thickBot="1" x14ac:dyDescent="0.4">
      <c r="B4" s="17"/>
      <c r="C4" s="18"/>
      <c r="D4" s="11" t="s">
        <v>2</v>
      </c>
      <c r="E4" s="11" t="s">
        <v>19</v>
      </c>
      <c r="F4" s="11"/>
      <c r="G4" s="11" t="s">
        <v>2</v>
      </c>
      <c r="H4" s="11" t="s">
        <v>7</v>
      </c>
      <c r="I4" s="11"/>
      <c r="J4" s="11" t="s">
        <v>8</v>
      </c>
      <c r="K4" s="11" t="s">
        <v>9</v>
      </c>
      <c r="L4" s="12" t="s">
        <v>21</v>
      </c>
      <c r="M4" s="13" t="s">
        <v>20</v>
      </c>
    </row>
    <row r="5" spans="2:16" ht="16" thickBot="1" x14ac:dyDescent="0.4">
      <c r="B5" s="19" t="s">
        <v>1</v>
      </c>
      <c r="C5" s="14" t="s">
        <v>0</v>
      </c>
      <c r="D5" s="14" t="s">
        <v>3</v>
      </c>
      <c r="E5" s="14" t="s">
        <v>4</v>
      </c>
      <c r="F5" s="14" t="s">
        <v>5</v>
      </c>
      <c r="G5" s="14" t="s">
        <v>6</v>
      </c>
      <c r="H5" s="14"/>
      <c r="I5" s="14" t="s">
        <v>10</v>
      </c>
      <c r="J5" s="14" t="s">
        <v>10</v>
      </c>
      <c r="K5" s="14"/>
      <c r="L5" s="15"/>
      <c r="M5" s="16"/>
      <c r="O5" s="1" t="s">
        <v>13</v>
      </c>
      <c r="P5" s="2" t="s">
        <v>7</v>
      </c>
    </row>
    <row r="6" spans="2:16" ht="18.75" customHeight="1" x14ac:dyDescent="0.35">
      <c r="B6" s="20">
        <v>1</v>
      </c>
      <c r="C6" s="24" t="s">
        <v>26</v>
      </c>
      <c r="D6" s="37">
        <v>6060</v>
      </c>
      <c r="E6" s="37">
        <v>825</v>
      </c>
      <c r="F6" s="37">
        <v>7800</v>
      </c>
      <c r="G6" s="38">
        <f>+D6+E6+F6</f>
        <v>14685</v>
      </c>
      <c r="H6" s="10">
        <f t="shared" ref="H6:H25" si="0">IF($J$30="","",(IF($J$30=$O$6,$P$6,IF($J$30=$O$7,$P$7,$P$8))))</f>
        <v>11</v>
      </c>
      <c r="I6" s="33" t="s">
        <v>14</v>
      </c>
      <c r="J6" s="10">
        <f>IF(I6=$O$11,$P$11,IF(I6=$O$12,$P$12,$P$13))</f>
        <v>30</v>
      </c>
      <c r="K6" s="36">
        <f>IF($J$30="","",G6*H6*J6)/100</f>
        <v>48460.5</v>
      </c>
      <c r="L6" s="31"/>
      <c r="M6" s="35">
        <f>IF(L6&gt;100,"ERROR",K6*L6/100)</f>
        <v>0</v>
      </c>
      <c r="O6" s="3" t="s">
        <v>18</v>
      </c>
      <c r="P6" s="4">
        <v>11</v>
      </c>
    </row>
    <row r="7" spans="2:16" ht="18.75" customHeight="1" x14ac:dyDescent="0.35">
      <c r="B7" s="20">
        <v>2</v>
      </c>
      <c r="C7" s="24" t="s">
        <v>27</v>
      </c>
      <c r="D7" s="37">
        <v>6960</v>
      </c>
      <c r="E7" s="37">
        <v>825</v>
      </c>
      <c r="F7" s="37">
        <v>5400</v>
      </c>
      <c r="G7" s="38">
        <f>+D7+E7+F7</f>
        <v>13185</v>
      </c>
      <c r="H7" s="10">
        <f t="shared" si="0"/>
        <v>11</v>
      </c>
      <c r="I7" s="33" t="s">
        <v>23</v>
      </c>
      <c r="J7" s="10">
        <f t="shared" ref="J7:J25" si="1">IF(I7=$O$11,$P$11,IF(I7=$O$12,$P$12,$P$13))</f>
        <v>25</v>
      </c>
      <c r="K7" s="36">
        <f>(G7*H7*J7)/100</f>
        <v>36258.75</v>
      </c>
      <c r="L7" s="31"/>
      <c r="M7" s="35">
        <f t="shared" ref="M7:M25" si="2">IF(L7&gt;100,"ERROR",K7*L7/100)</f>
        <v>0</v>
      </c>
      <c r="O7" s="5" t="s">
        <v>11</v>
      </c>
      <c r="P7" s="6">
        <v>6</v>
      </c>
    </row>
    <row r="8" spans="2:16" ht="18.75" customHeight="1" thickBot="1" x14ac:dyDescent="0.4">
      <c r="B8" s="20">
        <v>3</v>
      </c>
      <c r="C8" s="24" t="s">
        <v>28</v>
      </c>
      <c r="D8" s="37">
        <v>6960</v>
      </c>
      <c r="E8" s="37">
        <v>825</v>
      </c>
      <c r="F8" s="37">
        <v>5400</v>
      </c>
      <c r="G8" s="38">
        <f>+D8+E8+F8</f>
        <v>13185</v>
      </c>
      <c r="H8" s="10">
        <f t="shared" si="0"/>
        <v>11</v>
      </c>
      <c r="I8" s="33" t="s">
        <v>16</v>
      </c>
      <c r="J8" s="10">
        <f t="shared" si="1"/>
        <v>20</v>
      </c>
      <c r="K8" s="36">
        <f>(G8*H8*J8)/100</f>
        <v>29007</v>
      </c>
      <c r="L8" s="31"/>
      <c r="M8" s="35">
        <f t="shared" si="2"/>
        <v>0</v>
      </c>
      <c r="O8" s="7" t="s">
        <v>15</v>
      </c>
      <c r="P8" s="8">
        <v>5</v>
      </c>
    </row>
    <row r="9" spans="2:16" ht="18.75" customHeight="1" thickBot="1" x14ac:dyDescent="0.4">
      <c r="B9" s="20">
        <v>4</v>
      </c>
      <c r="C9" s="24" t="s">
        <v>29</v>
      </c>
      <c r="D9" s="37">
        <v>5560</v>
      </c>
      <c r="E9" s="37">
        <v>440</v>
      </c>
      <c r="F9" s="37">
        <v>5400</v>
      </c>
      <c r="G9" s="38">
        <f t="shared" ref="G9:G14" si="3">+D9+E9+F9</f>
        <v>11400</v>
      </c>
      <c r="H9" s="10">
        <f t="shared" si="0"/>
        <v>11</v>
      </c>
      <c r="I9" s="33" t="s">
        <v>16</v>
      </c>
      <c r="J9" s="10">
        <f t="shared" si="1"/>
        <v>20</v>
      </c>
      <c r="K9" s="36">
        <f t="shared" ref="K9:K14" si="4">(G9*H9*J9)/100</f>
        <v>25080</v>
      </c>
      <c r="L9" s="31"/>
      <c r="M9" s="35">
        <f t="shared" si="2"/>
        <v>0</v>
      </c>
    </row>
    <row r="10" spans="2:16" ht="18.75" customHeight="1" thickBot="1" x14ac:dyDescent="0.4">
      <c r="B10" s="20">
        <v>5</v>
      </c>
      <c r="C10" s="24" t="s">
        <v>30</v>
      </c>
      <c r="D10" s="37">
        <v>5560</v>
      </c>
      <c r="E10" s="37">
        <v>440</v>
      </c>
      <c r="F10" s="37">
        <v>3800</v>
      </c>
      <c r="G10" s="38">
        <f t="shared" si="3"/>
        <v>9800</v>
      </c>
      <c r="H10" s="10">
        <f t="shared" si="0"/>
        <v>11</v>
      </c>
      <c r="I10" s="33" t="s">
        <v>16</v>
      </c>
      <c r="J10" s="10">
        <f t="shared" si="1"/>
        <v>20</v>
      </c>
      <c r="K10" s="36">
        <f t="shared" si="4"/>
        <v>21560</v>
      </c>
      <c r="L10" s="31"/>
      <c r="M10" s="35">
        <f t="shared" si="2"/>
        <v>0</v>
      </c>
      <c r="O10" s="1" t="s">
        <v>12</v>
      </c>
      <c r="P10" s="9" t="s">
        <v>8</v>
      </c>
    </row>
    <row r="11" spans="2:16" ht="18.75" customHeight="1" x14ac:dyDescent="0.35">
      <c r="B11" s="20">
        <v>6</v>
      </c>
      <c r="C11" s="24" t="s">
        <v>31</v>
      </c>
      <c r="D11" s="37">
        <v>5810</v>
      </c>
      <c r="E11" s="37">
        <v>440</v>
      </c>
      <c r="F11" s="37">
        <v>1800</v>
      </c>
      <c r="G11" s="38">
        <f t="shared" si="3"/>
        <v>8050</v>
      </c>
      <c r="H11" s="10">
        <f t="shared" si="0"/>
        <v>11</v>
      </c>
      <c r="I11" s="33" t="s">
        <v>16</v>
      </c>
      <c r="J11" s="10">
        <f t="shared" si="1"/>
        <v>20</v>
      </c>
      <c r="K11" s="36">
        <f t="shared" si="4"/>
        <v>17710</v>
      </c>
      <c r="L11" s="31"/>
      <c r="M11" s="35">
        <f t="shared" si="2"/>
        <v>0</v>
      </c>
      <c r="O11" s="5" t="s">
        <v>14</v>
      </c>
      <c r="P11" s="22">
        <v>30</v>
      </c>
    </row>
    <row r="12" spans="2:16" ht="18.75" customHeight="1" x14ac:dyDescent="0.35">
      <c r="B12" s="20">
        <v>7</v>
      </c>
      <c r="C12" s="24" t="s">
        <v>32</v>
      </c>
      <c r="D12" s="37">
        <v>5310</v>
      </c>
      <c r="E12" s="37">
        <v>440</v>
      </c>
      <c r="F12" s="37">
        <v>5400</v>
      </c>
      <c r="G12" s="38">
        <f t="shared" si="3"/>
        <v>11150</v>
      </c>
      <c r="H12" s="10">
        <f t="shared" si="0"/>
        <v>11</v>
      </c>
      <c r="I12" s="33" t="s">
        <v>16</v>
      </c>
      <c r="J12" s="10">
        <f t="shared" si="1"/>
        <v>20</v>
      </c>
      <c r="K12" s="36">
        <f t="shared" si="4"/>
        <v>24530</v>
      </c>
      <c r="L12" s="31"/>
      <c r="M12" s="35">
        <f t="shared" si="2"/>
        <v>0</v>
      </c>
      <c r="O12" s="5" t="s">
        <v>23</v>
      </c>
      <c r="P12" s="22">
        <v>25</v>
      </c>
    </row>
    <row r="13" spans="2:16" ht="18.75" customHeight="1" thickBot="1" x14ac:dyDescent="0.4">
      <c r="B13" s="20">
        <v>8</v>
      </c>
      <c r="C13" s="24" t="s">
        <v>33</v>
      </c>
      <c r="D13" s="37">
        <v>5810</v>
      </c>
      <c r="E13" s="37">
        <v>440</v>
      </c>
      <c r="F13" s="37">
        <v>1800</v>
      </c>
      <c r="G13" s="38">
        <f t="shared" si="3"/>
        <v>8050</v>
      </c>
      <c r="H13" s="10">
        <f t="shared" si="0"/>
        <v>11</v>
      </c>
      <c r="I13" s="33" t="s">
        <v>16</v>
      </c>
      <c r="J13" s="10">
        <f t="shared" si="1"/>
        <v>20</v>
      </c>
      <c r="K13" s="36">
        <f t="shared" si="4"/>
        <v>17710</v>
      </c>
      <c r="L13" s="31"/>
      <c r="M13" s="35">
        <f t="shared" si="2"/>
        <v>0</v>
      </c>
      <c r="O13" s="7" t="s">
        <v>16</v>
      </c>
      <c r="P13" s="23">
        <v>20</v>
      </c>
    </row>
    <row r="14" spans="2:16" ht="18.75" customHeight="1" x14ac:dyDescent="0.35">
      <c r="B14" s="20">
        <v>9</v>
      </c>
      <c r="C14" s="24"/>
      <c r="D14" s="37"/>
      <c r="E14" s="37"/>
      <c r="F14" s="37"/>
      <c r="G14" s="38">
        <f t="shared" si="3"/>
        <v>0</v>
      </c>
      <c r="H14" s="10">
        <f t="shared" si="0"/>
        <v>11</v>
      </c>
      <c r="I14" s="33" t="s">
        <v>16</v>
      </c>
      <c r="J14" s="10">
        <f t="shared" si="1"/>
        <v>20</v>
      </c>
      <c r="K14" s="36">
        <f t="shared" si="4"/>
        <v>0</v>
      </c>
      <c r="L14" s="31"/>
      <c r="M14" s="35">
        <f t="shared" si="2"/>
        <v>0</v>
      </c>
    </row>
    <row r="15" spans="2:16" ht="18.75" customHeight="1" x14ac:dyDescent="0.35">
      <c r="B15" s="20">
        <v>10</v>
      </c>
      <c r="C15" s="24"/>
      <c r="D15" s="37"/>
      <c r="E15" s="37"/>
      <c r="F15" s="37"/>
      <c r="G15" s="38">
        <f>+D15+E15+F15</f>
        <v>0</v>
      </c>
      <c r="H15" s="10">
        <f t="shared" si="0"/>
        <v>11</v>
      </c>
      <c r="I15" s="33" t="s">
        <v>16</v>
      </c>
      <c r="J15" s="10">
        <f t="shared" si="1"/>
        <v>20</v>
      </c>
      <c r="K15" s="36">
        <f>(G15*H15*J15)/100</f>
        <v>0</v>
      </c>
      <c r="L15" s="31"/>
      <c r="M15" s="35">
        <f t="shared" si="2"/>
        <v>0</v>
      </c>
    </row>
    <row r="16" spans="2:16" ht="18.75" customHeight="1" x14ac:dyDescent="0.35">
      <c r="B16" s="20">
        <v>11</v>
      </c>
      <c r="C16" s="24"/>
      <c r="D16" s="37"/>
      <c r="E16" s="37"/>
      <c r="F16" s="37"/>
      <c r="G16" s="38">
        <f t="shared" ref="G16:G25" si="5">+D16+E16+F16</f>
        <v>0</v>
      </c>
      <c r="H16" s="10">
        <f t="shared" si="0"/>
        <v>11</v>
      </c>
      <c r="I16" s="33" t="s">
        <v>16</v>
      </c>
      <c r="J16" s="10">
        <f t="shared" si="1"/>
        <v>20</v>
      </c>
      <c r="K16" s="36">
        <f t="shared" ref="K16:K25" si="6">(G16*H16*J16)/100</f>
        <v>0</v>
      </c>
      <c r="L16" s="31"/>
      <c r="M16" s="35">
        <f t="shared" si="2"/>
        <v>0</v>
      </c>
    </row>
    <row r="17" spans="2:14" ht="18.75" customHeight="1" x14ac:dyDescent="0.35">
      <c r="B17" s="20">
        <v>12</v>
      </c>
      <c r="C17" s="24"/>
      <c r="D17" s="37"/>
      <c r="E17" s="37"/>
      <c r="F17" s="37"/>
      <c r="G17" s="38">
        <f t="shared" si="5"/>
        <v>0</v>
      </c>
      <c r="H17" s="10">
        <f t="shared" si="0"/>
        <v>11</v>
      </c>
      <c r="I17" s="33" t="s">
        <v>16</v>
      </c>
      <c r="J17" s="10">
        <f t="shared" si="1"/>
        <v>20</v>
      </c>
      <c r="K17" s="36">
        <f t="shared" si="6"/>
        <v>0</v>
      </c>
      <c r="L17" s="31"/>
      <c r="M17" s="35">
        <f t="shared" si="2"/>
        <v>0</v>
      </c>
    </row>
    <row r="18" spans="2:14" ht="18.75" customHeight="1" x14ac:dyDescent="0.35">
      <c r="B18" s="20">
        <v>13</v>
      </c>
      <c r="C18" s="24"/>
      <c r="D18" s="37"/>
      <c r="E18" s="37"/>
      <c r="F18" s="37"/>
      <c r="G18" s="38">
        <f t="shared" si="5"/>
        <v>0</v>
      </c>
      <c r="H18" s="10">
        <f t="shared" si="0"/>
        <v>11</v>
      </c>
      <c r="I18" s="33" t="s">
        <v>16</v>
      </c>
      <c r="J18" s="10">
        <f t="shared" si="1"/>
        <v>20</v>
      </c>
      <c r="K18" s="36">
        <f t="shared" si="6"/>
        <v>0</v>
      </c>
      <c r="L18" s="31"/>
      <c r="M18" s="35">
        <f t="shared" si="2"/>
        <v>0</v>
      </c>
    </row>
    <row r="19" spans="2:14" ht="18.75" customHeight="1" x14ac:dyDescent="0.35">
      <c r="B19" s="20">
        <v>14</v>
      </c>
      <c r="C19" s="24"/>
      <c r="D19" s="37"/>
      <c r="E19" s="37"/>
      <c r="F19" s="37"/>
      <c r="G19" s="38">
        <f t="shared" si="5"/>
        <v>0</v>
      </c>
      <c r="H19" s="10">
        <f t="shared" si="0"/>
        <v>11</v>
      </c>
      <c r="I19" s="33" t="s">
        <v>16</v>
      </c>
      <c r="J19" s="10">
        <f t="shared" si="1"/>
        <v>20</v>
      </c>
      <c r="K19" s="36">
        <f t="shared" si="6"/>
        <v>0</v>
      </c>
      <c r="L19" s="31"/>
      <c r="M19" s="35">
        <f t="shared" si="2"/>
        <v>0</v>
      </c>
    </row>
    <row r="20" spans="2:14" ht="18.75" customHeight="1" x14ac:dyDescent="0.35">
      <c r="B20" s="20">
        <v>15</v>
      </c>
      <c r="C20" s="24"/>
      <c r="D20" s="37"/>
      <c r="E20" s="37"/>
      <c r="F20" s="37"/>
      <c r="G20" s="38">
        <f t="shared" si="5"/>
        <v>0</v>
      </c>
      <c r="H20" s="10">
        <f t="shared" si="0"/>
        <v>11</v>
      </c>
      <c r="I20" s="33" t="s">
        <v>16</v>
      </c>
      <c r="J20" s="10">
        <f t="shared" si="1"/>
        <v>20</v>
      </c>
      <c r="K20" s="36">
        <f t="shared" si="6"/>
        <v>0</v>
      </c>
      <c r="L20" s="31"/>
      <c r="M20" s="35">
        <f t="shared" si="2"/>
        <v>0</v>
      </c>
    </row>
    <row r="21" spans="2:14" ht="18.75" customHeight="1" x14ac:dyDescent="0.35">
      <c r="B21" s="20">
        <v>16</v>
      </c>
      <c r="C21" s="24"/>
      <c r="D21" s="37"/>
      <c r="E21" s="37"/>
      <c r="F21" s="37"/>
      <c r="G21" s="38">
        <f t="shared" si="5"/>
        <v>0</v>
      </c>
      <c r="H21" s="10">
        <f t="shared" si="0"/>
        <v>11</v>
      </c>
      <c r="I21" s="33" t="s">
        <v>16</v>
      </c>
      <c r="J21" s="10">
        <f t="shared" si="1"/>
        <v>20</v>
      </c>
      <c r="K21" s="36">
        <f t="shared" si="6"/>
        <v>0</v>
      </c>
      <c r="L21" s="31"/>
      <c r="M21" s="35">
        <f t="shared" si="2"/>
        <v>0</v>
      </c>
    </row>
    <row r="22" spans="2:14" ht="18.75" customHeight="1" x14ac:dyDescent="0.35">
      <c r="B22" s="20">
        <v>17</v>
      </c>
      <c r="C22" s="24"/>
      <c r="D22" s="37"/>
      <c r="E22" s="37"/>
      <c r="F22" s="37"/>
      <c r="G22" s="38">
        <f t="shared" si="5"/>
        <v>0</v>
      </c>
      <c r="H22" s="10">
        <f t="shared" si="0"/>
        <v>11</v>
      </c>
      <c r="I22" s="33" t="s">
        <v>16</v>
      </c>
      <c r="J22" s="10">
        <f t="shared" si="1"/>
        <v>20</v>
      </c>
      <c r="K22" s="36">
        <f t="shared" si="6"/>
        <v>0</v>
      </c>
      <c r="L22" s="31"/>
      <c r="M22" s="35">
        <f t="shared" si="2"/>
        <v>0</v>
      </c>
    </row>
    <row r="23" spans="2:14" ht="18.75" customHeight="1" x14ac:dyDescent="0.35">
      <c r="B23" s="20">
        <v>18</v>
      </c>
      <c r="C23" s="24"/>
      <c r="D23" s="37"/>
      <c r="E23" s="37"/>
      <c r="F23" s="37"/>
      <c r="G23" s="38">
        <f t="shared" si="5"/>
        <v>0</v>
      </c>
      <c r="H23" s="10">
        <f t="shared" si="0"/>
        <v>11</v>
      </c>
      <c r="I23" s="33" t="s">
        <v>16</v>
      </c>
      <c r="J23" s="10">
        <f t="shared" si="1"/>
        <v>20</v>
      </c>
      <c r="K23" s="36">
        <f t="shared" si="6"/>
        <v>0</v>
      </c>
      <c r="L23" s="31"/>
      <c r="M23" s="35">
        <f t="shared" si="2"/>
        <v>0</v>
      </c>
    </row>
    <row r="24" spans="2:14" ht="18.75" customHeight="1" x14ac:dyDescent="0.35">
      <c r="B24" s="20">
        <v>19</v>
      </c>
      <c r="C24" s="24"/>
      <c r="D24" s="37"/>
      <c r="E24" s="37"/>
      <c r="F24" s="37"/>
      <c r="G24" s="38">
        <f t="shared" si="5"/>
        <v>0</v>
      </c>
      <c r="H24" s="10">
        <f t="shared" si="0"/>
        <v>11</v>
      </c>
      <c r="I24" s="33" t="s">
        <v>16</v>
      </c>
      <c r="J24" s="10">
        <f t="shared" si="1"/>
        <v>20</v>
      </c>
      <c r="K24" s="36">
        <f>(G24*H24*J24)/100</f>
        <v>0</v>
      </c>
      <c r="L24" s="31"/>
      <c r="M24" s="35">
        <f t="shared" si="2"/>
        <v>0</v>
      </c>
    </row>
    <row r="25" spans="2:14" ht="18.75" customHeight="1" thickBot="1" x14ac:dyDescent="0.4">
      <c r="B25" s="20">
        <v>20</v>
      </c>
      <c r="C25" s="24"/>
      <c r="D25" s="37"/>
      <c r="E25" s="37"/>
      <c r="F25" s="37"/>
      <c r="G25" s="38">
        <f t="shared" si="5"/>
        <v>0</v>
      </c>
      <c r="H25" s="10">
        <f t="shared" si="0"/>
        <v>11</v>
      </c>
      <c r="I25" s="33" t="s">
        <v>16</v>
      </c>
      <c r="J25" s="10">
        <f t="shared" si="1"/>
        <v>20</v>
      </c>
      <c r="K25" s="36">
        <f t="shared" si="6"/>
        <v>0</v>
      </c>
      <c r="L25" s="31"/>
      <c r="M25" s="35">
        <f t="shared" si="2"/>
        <v>0</v>
      </c>
    </row>
    <row r="26" spans="2:14" ht="18.75" customHeight="1" thickBot="1" x14ac:dyDescent="0.6">
      <c r="M26" s="27">
        <f>SUM(M6:M25)</f>
        <v>0</v>
      </c>
      <c r="N26" s="26" t="s">
        <v>25</v>
      </c>
    </row>
    <row r="27" spans="2:14" ht="18.75" customHeight="1" x14ac:dyDescent="0.35">
      <c r="C27" s="25"/>
    </row>
    <row r="28" spans="2:14" ht="20.25" customHeight="1" x14ac:dyDescent="0.35"/>
    <row r="29" spans="2:14" ht="15" thickBot="1" x14ac:dyDescent="0.4"/>
    <row r="30" spans="2:14" ht="24" thickBot="1" x14ac:dyDescent="0.6">
      <c r="J30" s="32" t="s">
        <v>18</v>
      </c>
      <c r="K30" s="27">
        <f xml:space="preserve"> SUM(K6:K25)</f>
        <v>220316.25</v>
      </c>
    </row>
  </sheetData>
  <mergeCells count="1">
    <mergeCell ref="B3:G3"/>
  </mergeCells>
  <dataValidations count="2">
    <dataValidation type="list" allowBlank="1" showInputMessage="1" showErrorMessage="1" sqref="J30">
      <formula1>$O$6:$O$9</formula1>
    </dataValidation>
    <dataValidation type="list" allowBlank="1" showInputMessage="1" showErrorMessage="1" sqref="I6:I25">
      <formula1>$O$11:$O$13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0"/>
  <sheetViews>
    <sheetView topLeftCell="A4" zoomScale="70" zoomScaleNormal="70" workbookViewId="0">
      <selection activeCell="N26" sqref="N26"/>
    </sheetView>
  </sheetViews>
  <sheetFormatPr baseColWidth="10" defaultRowHeight="14.5" x14ac:dyDescent="0.35"/>
  <cols>
    <col min="1" max="1" width="2.26953125" customWidth="1"/>
    <col min="2" max="2" width="4.81640625" customWidth="1"/>
    <col min="3" max="3" width="29.1796875" customWidth="1"/>
    <col min="4" max="4" width="10.7265625" customWidth="1"/>
    <col min="5" max="5" width="13" customWidth="1"/>
    <col min="6" max="7" width="12.81640625" customWidth="1"/>
    <col min="8" max="8" width="8.81640625" customWidth="1"/>
    <col min="9" max="9" width="15.7265625" customWidth="1"/>
    <col min="10" max="10" width="16" customWidth="1"/>
    <col min="11" max="11" width="16.7265625" bestFit="1" customWidth="1"/>
    <col min="12" max="12" width="9.7265625" customWidth="1"/>
    <col min="13" max="13" width="13.26953125" customWidth="1"/>
    <col min="14" max="14" width="10.7265625" customWidth="1"/>
    <col min="15" max="15" width="12.7265625" customWidth="1"/>
  </cols>
  <sheetData>
    <row r="1" spans="2:16" ht="23.25" customHeight="1" x14ac:dyDescent="0.5">
      <c r="C1" s="21" t="s">
        <v>22</v>
      </c>
    </row>
    <row r="2" spans="2:16" ht="12" customHeight="1" x14ac:dyDescent="0.5">
      <c r="C2" s="21"/>
    </row>
    <row r="3" spans="2:16" ht="21.5" thickBot="1" x14ac:dyDescent="0.55000000000000004">
      <c r="B3" s="34" t="s">
        <v>17</v>
      </c>
      <c r="C3" s="34"/>
      <c r="D3" s="34"/>
      <c r="E3" s="34"/>
      <c r="F3" s="34"/>
      <c r="G3" s="34"/>
    </row>
    <row r="4" spans="2:16" ht="16" thickBot="1" x14ac:dyDescent="0.4">
      <c r="B4" s="17"/>
      <c r="C4" s="18"/>
      <c r="D4" s="11" t="s">
        <v>2</v>
      </c>
      <c r="E4" s="11" t="s">
        <v>19</v>
      </c>
      <c r="F4" s="11"/>
      <c r="G4" s="11" t="s">
        <v>2</v>
      </c>
      <c r="H4" s="11" t="s">
        <v>7</v>
      </c>
      <c r="I4" s="11"/>
      <c r="J4" s="11" t="s">
        <v>8</v>
      </c>
      <c r="K4" s="11" t="s">
        <v>9</v>
      </c>
      <c r="L4" s="12" t="s">
        <v>21</v>
      </c>
      <c r="M4" s="13" t="s">
        <v>20</v>
      </c>
    </row>
    <row r="5" spans="2:16" ht="16" thickBot="1" x14ac:dyDescent="0.4">
      <c r="B5" s="19" t="s">
        <v>1</v>
      </c>
      <c r="C5" s="14" t="s">
        <v>0</v>
      </c>
      <c r="D5" s="14" t="s">
        <v>3</v>
      </c>
      <c r="E5" s="14" t="s">
        <v>4</v>
      </c>
      <c r="F5" s="14" t="s">
        <v>5</v>
      </c>
      <c r="G5" s="14" t="s">
        <v>6</v>
      </c>
      <c r="H5" s="14"/>
      <c r="I5" s="14" t="s">
        <v>10</v>
      </c>
      <c r="J5" s="14" t="s">
        <v>10</v>
      </c>
      <c r="K5" s="14"/>
      <c r="L5" s="15"/>
      <c r="M5" s="16"/>
      <c r="O5" s="1" t="s">
        <v>13</v>
      </c>
      <c r="P5" s="2" t="s">
        <v>7</v>
      </c>
    </row>
    <row r="6" spans="2:16" ht="18.75" customHeight="1" x14ac:dyDescent="0.35">
      <c r="B6" s="20">
        <v>1</v>
      </c>
      <c r="C6" s="24" t="s">
        <v>26</v>
      </c>
      <c r="D6" s="37">
        <v>6060</v>
      </c>
      <c r="E6" s="37">
        <v>825</v>
      </c>
      <c r="F6" s="37">
        <v>7800</v>
      </c>
      <c r="G6" s="38">
        <f>+D6+E6+F6</f>
        <v>14685</v>
      </c>
      <c r="H6" s="10">
        <f t="shared" ref="H6:H25" si="0">IF($J$30="","",(IF($J$30=$O$6,$P$6,IF($J$30=$O$7,$P$7,$P$8))))</f>
        <v>5</v>
      </c>
      <c r="I6" s="33" t="s">
        <v>14</v>
      </c>
      <c r="J6" s="10">
        <f>IF(I6=$O$11,$P$11,IF(I6=$O$12,$P$12,$P$13))</f>
        <v>40</v>
      </c>
      <c r="K6" s="36">
        <f>IF($J$30="","",G6*H6*J6)/100</f>
        <v>29370</v>
      </c>
      <c r="L6" s="31"/>
      <c r="M6" s="35">
        <f>IF(L6&gt;100,"ERROR",K6*L6/100)</f>
        <v>0</v>
      </c>
      <c r="O6" s="3" t="s">
        <v>18</v>
      </c>
      <c r="P6" s="4">
        <v>11</v>
      </c>
    </row>
    <row r="7" spans="2:16" ht="18.75" customHeight="1" x14ac:dyDescent="0.35">
      <c r="B7" s="20">
        <v>2</v>
      </c>
      <c r="C7" s="24" t="s">
        <v>27</v>
      </c>
      <c r="D7" s="37">
        <v>6960</v>
      </c>
      <c r="E7" s="37">
        <v>825</v>
      </c>
      <c r="F7" s="37">
        <v>5400</v>
      </c>
      <c r="G7" s="38">
        <f>+D7+E7+F7</f>
        <v>13185</v>
      </c>
      <c r="H7" s="10">
        <f t="shared" si="0"/>
        <v>5</v>
      </c>
      <c r="I7" s="33" t="s">
        <v>23</v>
      </c>
      <c r="J7" s="10">
        <f t="shared" ref="J7:J25" si="1">IF(I7=$O$11,$P$11,IF(I7=$O$12,$P$12,$P$13))</f>
        <v>35</v>
      </c>
      <c r="K7" s="36">
        <f>(G7*H7*J7)/100</f>
        <v>23073.75</v>
      </c>
      <c r="L7" s="31"/>
      <c r="M7" s="35">
        <f t="shared" ref="M7:M25" si="2">IF(L7&gt;100,"ERROR",K7*L7/100)</f>
        <v>0</v>
      </c>
      <c r="O7" s="5" t="s">
        <v>11</v>
      </c>
      <c r="P7" s="6">
        <v>6</v>
      </c>
    </row>
    <row r="8" spans="2:16" ht="18.75" customHeight="1" thickBot="1" x14ac:dyDescent="0.4">
      <c r="B8" s="20">
        <v>3</v>
      </c>
      <c r="C8" s="24" t="s">
        <v>28</v>
      </c>
      <c r="D8" s="37">
        <v>6960</v>
      </c>
      <c r="E8" s="37">
        <v>825</v>
      </c>
      <c r="F8" s="37">
        <v>5400</v>
      </c>
      <c r="G8" s="38">
        <f>+D8+E8+F8</f>
        <v>13185</v>
      </c>
      <c r="H8" s="10">
        <f t="shared" si="0"/>
        <v>5</v>
      </c>
      <c r="I8" s="33" t="s">
        <v>16</v>
      </c>
      <c r="J8" s="10">
        <f t="shared" si="1"/>
        <v>30</v>
      </c>
      <c r="K8" s="36">
        <f>(G8*H8*J8)/100</f>
        <v>19777.5</v>
      </c>
      <c r="L8" s="31"/>
      <c r="M8" s="35">
        <f t="shared" si="2"/>
        <v>0</v>
      </c>
      <c r="O8" s="7" t="s">
        <v>15</v>
      </c>
      <c r="P8" s="8">
        <v>5</v>
      </c>
    </row>
    <row r="9" spans="2:16" ht="18.75" customHeight="1" thickBot="1" x14ac:dyDescent="0.4">
      <c r="B9" s="20">
        <v>4</v>
      </c>
      <c r="C9" s="24" t="s">
        <v>29</v>
      </c>
      <c r="D9" s="37">
        <v>5560</v>
      </c>
      <c r="E9" s="37">
        <v>440</v>
      </c>
      <c r="F9" s="37">
        <v>5400</v>
      </c>
      <c r="G9" s="38">
        <f t="shared" ref="G9:G14" si="3">+D9+E9+F9</f>
        <v>11400</v>
      </c>
      <c r="H9" s="10">
        <f t="shared" si="0"/>
        <v>5</v>
      </c>
      <c r="I9" s="33" t="s">
        <v>16</v>
      </c>
      <c r="J9" s="10">
        <f t="shared" si="1"/>
        <v>30</v>
      </c>
      <c r="K9" s="36">
        <f t="shared" ref="K9:K14" si="4">(G9*H9*J9)/100</f>
        <v>17100</v>
      </c>
      <c r="L9" s="31"/>
      <c r="M9" s="35">
        <f t="shared" si="2"/>
        <v>0</v>
      </c>
    </row>
    <row r="10" spans="2:16" ht="18.75" customHeight="1" thickBot="1" x14ac:dyDescent="0.4">
      <c r="B10" s="20">
        <v>5</v>
      </c>
      <c r="C10" s="24" t="s">
        <v>30</v>
      </c>
      <c r="D10" s="37">
        <v>5560</v>
      </c>
      <c r="E10" s="37">
        <v>440</v>
      </c>
      <c r="F10" s="37">
        <v>3800</v>
      </c>
      <c r="G10" s="38">
        <f t="shared" si="3"/>
        <v>9800</v>
      </c>
      <c r="H10" s="10">
        <f t="shared" si="0"/>
        <v>5</v>
      </c>
      <c r="I10" s="33" t="s">
        <v>16</v>
      </c>
      <c r="J10" s="10">
        <f t="shared" si="1"/>
        <v>30</v>
      </c>
      <c r="K10" s="36">
        <f t="shared" si="4"/>
        <v>14700</v>
      </c>
      <c r="L10" s="31"/>
      <c r="M10" s="35">
        <f t="shared" si="2"/>
        <v>0</v>
      </c>
      <c r="O10" s="1" t="s">
        <v>12</v>
      </c>
      <c r="P10" s="9" t="s">
        <v>8</v>
      </c>
    </row>
    <row r="11" spans="2:16" ht="18.75" customHeight="1" x14ac:dyDescent="0.35">
      <c r="B11" s="20">
        <v>6</v>
      </c>
      <c r="C11" s="24" t="s">
        <v>31</v>
      </c>
      <c r="D11" s="37">
        <v>5810</v>
      </c>
      <c r="E11" s="37">
        <v>440</v>
      </c>
      <c r="F11" s="37">
        <v>1800</v>
      </c>
      <c r="G11" s="38">
        <f t="shared" si="3"/>
        <v>8050</v>
      </c>
      <c r="H11" s="10">
        <f t="shared" si="0"/>
        <v>5</v>
      </c>
      <c r="I11" s="33" t="s">
        <v>16</v>
      </c>
      <c r="J11" s="10">
        <f t="shared" si="1"/>
        <v>30</v>
      </c>
      <c r="K11" s="36">
        <f t="shared" si="4"/>
        <v>12075</v>
      </c>
      <c r="L11" s="31"/>
      <c r="M11" s="35">
        <f t="shared" si="2"/>
        <v>0</v>
      </c>
      <c r="O11" s="5" t="s">
        <v>14</v>
      </c>
      <c r="P11" s="22">
        <v>40</v>
      </c>
    </row>
    <row r="12" spans="2:16" ht="18.75" customHeight="1" x14ac:dyDescent="0.35">
      <c r="B12" s="20">
        <v>7</v>
      </c>
      <c r="C12" s="24" t="s">
        <v>32</v>
      </c>
      <c r="D12" s="37">
        <v>5310</v>
      </c>
      <c r="E12" s="37">
        <v>440</v>
      </c>
      <c r="F12" s="37">
        <v>5400</v>
      </c>
      <c r="G12" s="38">
        <f t="shared" si="3"/>
        <v>11150</v>
      </c>
      <c r="H12" s="10">
        <f t="shared" si="0"/>
        <v>5</v>
      </c>
      <c r="I12" s="33" t="s">
        <v>16</v>
      </c>
      <c r="J12" s="10">
        <f t="shared" si="1"/>
        <v>30</v>
      </c>
      <c r="K12" s="36">
        <f t="shared" si="4"/>
        <v>16725</v>
      </c>
      <c r="L12" s="31"/>
      <c r="M12" s="35">
        <f t="shared" si="2"/>
        <v>0</v>
      </c>
      <c r="O12" s="5" t="s">
        <v>23</v>
      </c>
      <c r="P12" s="22">
        <v>35</v>
      </c>
    </row>
    <row r="13" spans="2:16" ht="18.75" customHeight="1" thickBot="1" x14ac:dyDescent="0.4">
      <c r="B13" s="20">
        <v>8</v>
      </c>
      <c r="C13" s="24" t="s">
        <v>33</v>
      </c>
      <c r="D13" s="37">
        <v>5810</v>
      </c>
      <c r="E13" s="37">
        <v>440</v>
      </c>
      <c r="F13" s="37">
        <v>1800</v>
      </c>
      <c r="G13" s="38">
        <f t="shared" si="3"/>
        <v>8050</v>
      </c>
      <c r="H13" s="10">
        <f t="shared" si="0"/>
        <v>5</v>
      </c>
      <c r="I13" s="33" t="s">
        <v>16</v>
      </c>
      <c r="J13" s="10">
        <f t="shared" si="1"/>
        <v>30</v>
      </c>
      <c r="K13" s="36">
        <f t="shared" si="4"/>
        <v>12075</v>
      </c>
      <c r="L13" s="31"/>
      <c r="M13" s="35">
        <f t="shared" si="2"/>
        <v>0</v>
      </c>
      <c r="O13" s="7" t="s">
        <v>16</v>
      </c>
      <c r="P13" s="23">
        <v>30</v>
      </c>
    </row>
    <row r="14" spans="2:16" ht="18.75" customHeight="1" x14ac:dyDescent="0.35">
      <c r="B14" s="20">
        <v>9</v>
      </c>
      <c r="C14" s="24"/>
      <c r="D14" s="37"/>
      <c r="E14" s="37"/>
      <c r="F14" s="37"/>
      <c r="G14" s="38">
        <f t="shared" si="3"/>
        <v>0</v>
      </c>
      <c r="H14" s="10">
        <f t="shared" si="0"/>
        <v>5</v>
      </c>
      <c r="I14" s="33" t="s">
        <v>16</v>
      </c>
      <c r="J14" s="10">
        <f t="shared" si="1"/>
        <v>30</v>
      </c>
      <c r="K14" s="36">
        <f t="shared" si="4"/>
        <v>0</v>
      </c>
      <c r="L14" s="31"/>
      <c r="M14" s="35">
        <f t="shared" si="2"/>
        <v>0</v>
      </c>
    </row>
    <row r="15" spans="2:16" ht="18.75" customHeight="1" x14ac:dyDescent="0.35">
      <c r="B15" s="20">
        <v>10</v>
      </c>
      <c r="C15" s="24"/>
      <c r="D15" s="37"/>
      <c r="E15" s="37"/>
      <c r="F15" s="37"/>
      <c r="G15" s="38">
        <f>+D15+E15+F15</f>
        <v>0</v>
      </c>
      <c r="H15" s="10">
        <f t="shared" si="0"/>
        <v>5</v>
      </c>
      <c r="I15" s="33" t="s">
        <v>16</v>
      </c>
      <c r="J15" s="10">
        <f t="shared" si="1"/>
        <v>30</v>
      </c>
      <c r="K15" s="36">
        <f>(G15*H15*J15)/100</f>
        <v>0</v>
      </c>
      <c r="L15" s="31"/>
      <c r="M15" s="35">
        <f t="shared" si="2"/>
        <v>0</v>
      </c>
    </row>
    <row r="16" spans="2:16" ht="18.75" customHeight="1" x14ac:dyDescent="0.35">
      <c r="B16" s="20">
        <v>11</v>
      </c>
      <c r="C16" s="24"/>
      <c r="D16" s="37"/>
      <c r="E16" s="37"/>
      <c r="F16" s="37"/>
      <c r="G16" s="38">
        <f t="shared" ref="G16:G25" si="5">+D16+E16+F16</f>
        <v>0</v>
      </c>
      <c r="H16" s="10">
        <f t="shared" si="0"/>
        <v>5</v>
      </c>
      <c r="I16" s="33" t="s">
        <v>16</v>
      </c>
      <c r="J16" s="10">
        <f t="shared" si="1"/>
        <v>30</v>
      </c>
      <c r="K16" s="36">
        <f t="shared" ref="K16:K25" si="6">(G16*H16*J16)/100</f>
        <v>0</v>
      </c>
      <c r="L16" s="31"/>
      <c r="M16" s="35">
        <f t="shared" si="2"/>
        <v>0</v>
      </c>
    </row>
    <row r="17" spans="2:14" ht="18.75" customHeight="1" x14ac:dyDescent="0.35">
      <c r="B17" s="20">
        <v>12</v>
      </c>
      <c r="C17" s="24"/>
      <c r="D17" s="37"/>
      <c r="E17" s="37"/>
      <c r="F17" s="37"/>
      <c r="G17" s="38">
        <f t="shared" si="5"/>
        <v>0</v>
      </c>
      <c r="H17" s="10">
        <f t="shared" si="0"/>
        <v>5</v>
      </c>
      <c r="I17" s="33" t="s">
        <v>16</v>
      </c>
      <c r="J17" s="10">
        <f t="shared" si="1"/>
        <v>30</v>
      </c>
      <c r="K17" s="36">
        <f t="shared" si="6"/>
        <v>0</v>
      </c>
      <c r="L17" s="31"/>
      <c r="M17" s="35">
        <f t="shared" si="2"/>
        <v>0</v>
      </c>
    </row>
    <row r="18" spans="2:14" ht="18.75" customHeight="1" x14ac:dyDescent="0.35">
      <c r="B18" s="20">
        <v>13</v>
      </c>
      <c r="C18" s="24"/>
      <c r="D18" s="37"/>
      <c r="E18" s="37"/>
      <c r="F18" s="37"/>
      <c r="G18" s="38">
        <f t="shared" si="5"/>
        <v>0</v>
      </c>
      <c r="H18" s="10">
        <f t="shared" si="0"/>
        <v>5</v>
      </c>
      <c r="I18" s="33" t="s">
        <v>16</v>
      </c>
      <c r="J18" s="10">
        <f t="shared" si="1"/>
        <v>30</v>
      </c>
      <c r="K18" s="36">
        <f t="shared" si="6"/>
        <v>0</v>
      </c>
      <c r="L18" s="31"/>
      <c r="M18" s="35">
        <f t="shared" si="2"/>
        <v>0</v>
      </c>
    </row>
    <row r="19" spans="2:14" ht="18.75" customHeight="1" x14ac:dyDescent="0.35">
      <c r="B19" s="20">
        <v>14</v>
      </c>
      <c r="C19" s="24"/>
      <c r="D19" s="37"/>
      <c r="E19" s="37"/>
      <c r="F19" s="37"/>
      <c r="G19" s="38">
        <f t="shared" si="5"/>
        <v>0</v>
      </c>
      <c r="H19" s="10">
        <f t="shared" si="0"/>
        <v>5</v>
      </c>
      <c r="I19" s="33" t="s">
        <v>16</v>
      </c>
      <c r="J19" s="10">
        <f t="shared" si="1"/>
        <v>30</v>
      </c>
      <c r="K19" s="36">
        <f t="shared" si="6"/>
        <v>0</v>
      </c>
      <c r="L19" s="31"/>
      <c r="M19" s="35">
        <f t="shared" si="2"/>
        <v>0</v>
      </c>
    </row>
    <row r="20" spans="2:14" ht="18.75" customHeight="1" x14ac:dyDescent="0.35">
      <c r="B20" s="20">
        <v>15</v>
      </c>
      <c r="C20" s="24"/>
      <c r="D20" s="37"/>
      <c r="E20" s="37"/>
      <c r="F20" s="37"/>
      <c r="G20" s="38">
        <f t="shared" si="5"/>
        <v>0</v>
      </c>
      <c r="H20" s="10">
        <f t="shared" si="0"/>
        <v>5</v>
      </c>
      <c r="I20" s="33" t="s">
        <v>16</v>
      </c>
      <c r="J20" s="10">
        <f t="shared" si="1"/>
        <v>30</v>
      </c>
      <c r="K20" s="36">
        <f t="shared" si="6"/>
        <v>0</v>
      </c>
      <c r="L20" s="31"/>
      <c r="M20" s="35">
        <f t="shared" si="2"/>
        <v>0</v>
      </c>
    </row>
    <row r="21" spans="2:14" ht="18.75" customHeight="1" x14ac:dyDescent="0.35">
      <c r="B21" s="20">
        <v>16</v>
      </c>
      <c r="C21" s="24"/>
      <c r="D21" s="37"/>
      <c r="E21" s="37"/>
      <c r="F21" s="37"/>
      <c r="G21" s="38">
        <f t="shared" si="5"/>
        <v>0</v>
      </c>
      <c r="H21" s="10">
        <f t="shared" si="0"/>
        <v>5</v>
      </c>
      <c r="I21" s="33" t="s">
        <v>16</v>
      </c>
      <c r="J21" s="10">
        <f t="shared" si="1"/>
        <v>30</v>
      </c>
      <c r="K21" s="36">
        <f t="shared" si="6"/>
        <v>0</v>
      </c>
      <c r="L21" s="31"/>
      <c r="M21" s="35">
        <f t="shared" si="2"/>
        <v>0</v>
      </c>
    </row>
    <row r="22" spans="2:14" ht="18.75" customHeight="1" x14ac:dyDescent="0.35">
      <c r="B22" s="20">
        <v>17</v>
      </c>
      <c r="C22" s="24"/>
      <c r="D22" s="37"/>
      <c r="E22" s="37"/>
      <c r="F22" s="37"/>
      <c r="G22" s="38">
        <f t="shared" si="5"/>
        <v>0</v>
      </c>
      <c r="H22" s="10">
        <f t="shared" si="0"/>
        <v>5</v>
      </c>
      <c r="I22" s="33" t="s">
        <v>16</v>
      </c>
      <c r="J22" s="10">
        <f t="shared" si="1"/>
        <v>30</v>
      </c>
      <c r="K22" s="36">
        <f t="shared" si="6"/>
        <v>0</v>
      </c>
      <c r="L22" s="31"/>
      <c r="M22" s="35">
        <f t="shared" si="2"/>
        <v>0</v>
      </c>
    </row>
    <row r="23" spans="2:14" ht="18.75" customHeight="1" x14ac:dyDescent="0.35">
      <c r="B23" s="20">
        <v>18</v>
      </c>
      <c r="C23" s="24"/>
      <c r="D23" s="37"/>
      <c r="E23" s="37"/>
      <c r="F23" s="37"/>
      <c r="G23" s="38">
        <f t="shared" si="5"/>
        <v>0</v>
      </c>
      <c r="H23" s="10">
        <f t="shared" si="0"/>
        <v>5</v>
      </c>
      <c r="I23" s="33" t="s">
        <v>16</v>
      </c>
      <c r="J23" s="10">
        <f t="shared" si="1"/>
        <v>30</v>
      </c>
      <c r="K23" s="36">
        <f t="shared" si="6"/>
        <v>0</v>
      </c>
      <c r="L23" s="31"/>
      <c r="M23" s="35">
        <f t="shared" si="2"/>
        <v>0</v>
      </c>
    </row>
    <row r="24" spans="2:14" ht="18.75" customHeight="1" x14ac:dyDescent="0.35">
      <c r="B24" s="20">
        <v>19</v>
      </c>
      <c r="C24" s="24"/>
      <c r="D24" s="37"/>
      <c r="E24" s="37"/>
      <c r="F24" s="37"/>
      <c r="G24" s="38">
        <f t="shared" si="5"/>
        <v>0</v>
      </c>
      <c r="H24" s="10">
        <f t="shared" si="0"/>
        <v>5</v>
      </c>
      <c r="I24" s="33" t="s">
        <v>23</v>
      </c>
      <c r="J24" s="10">
        <f t="shared" si="1"/>
        <v>35</v>
      </c>
      <c r="K24" s="36">
        <f>(G24*H24*J24)/100</f>
        <v>0</v>
      </c>
      <c r="L24" s="31"/>
      <c r="M24" s="35">
        <f t="shared" si="2"/>
        <v>0</v>
      </c>
    </row>
    <row r="25" spans="2:14" ht="18.75" customHeight="1" thickBot="1" x14ac:dyDescent="0.4">
      <c r="B25" s="20">
        <v>20</v>
      </c>
      <c r="C25" s="24"/>
      <c r="D25" s="37"/>
      <c r="E25" s="37"/>
      <c r="F25" s="37"/>
      <c r="G25" s="38">
        <f t="shared" si="5"/>
        <v>0</v>
      </c>
      <c r="H25" s="10">
        <f t="shared" si="0"/>
        <v>5</v>
      </c>
      <c r="I25" s="33" t="s">
        <v>16</v>
      </c>
      <c r="J25" s="10">
        <f t="shared" si="1"/>
        <v>30</v>
      </c>
      <c r="K25" s="36">
        <f t="shared" si="6"/>
        <v>0</v>
      </c>
      <c r="L25" s="31"/>
      <c r="M25" s="35">
        <f t="shared" si="2"/>
        <v>0</v>
      </c>
    </row>
    <row r="26" spans="2:14" ht="18.75" customHeight="1" thickBot="1" x14ac:dyDescent="0.6">
      <c r="M26" s="27">
        <f>SUM(M6:M25)</f>
        <v>0</v>
      </c>
      <c r="N26" s="26" t="s">
        <v>25</v>
      </c>
    </row>
    <row r="27" spans="2:14" ht="18.75" customHeight="1" x14ac:dyDescent="0.35">
      <c r="C27" s="25"/>
    </row>
    <row r="28" spans="2:14" ht="20.25" customHeight="1" x14ac:dyDescent="0.35"/>
    <row r="29" spans="2:14" ht="15" thickBot="1" x14ac:dyDescent="0.4"/>
    <row r="30" spans="2:14" ht="24" thickBot="1" x14ac:dyDescent="0.6">
      <c r="J30" s="32" t="s">
        <v>15</v>
      </c>
      <c r="K30" s="27">
        <f xml:space="preserve"> SUM(K6:K25)</f>
        <v>144896.25</v>
      </c>
    </row>
  </sheetData>
  <mergeCells count="1">
    <mergeCell ref="B3:G3"/>
  </mergeCells>
  <dataValidations count="2">
    <dataValidation type="list" allowBlank="1" showInputMessage="1" showErrorMessage="1" sqref="I6:I25">
      <formula1>$O$11:$O$13</formula1>
    </dataValidation>
    <dataValidation type="list" allowBlank="1" showInputMessage="1" showErrorMessage="1" sqref="J30">
      <formula1>$O$6:$O$9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8"/>
  <sheetViews>
    <sheetView workbookViewId="0">
      <selection activeCell="D6" sqref="D6:D25"/>
    </sheetView>
  </sheetViews>
  <sheetFormatPr baseColWidth="10" defaultRowHeight="14.5" x14ac:dyDescent="0.35"/>
  <cols>
    <col min="1" max="1" width="2.26953125" customWidth="1"/>
    <col min="2" max="2" width="4.81640625" customWidth="1"/>
    <col min="3" max="3" width="29.1796875" customWidth="1"/>
    <col min="4" max="4" width="16.7265625" bestFit="1" customWidth="1"/>
    <col min="5" max="5" width="16.81640625" customWidth="1"/>
  </cols>
  <sheetData>
    <row r="1" spans="2:4" ht="23.25" customHeight="1" x14ac:dyDescent="0.5">
      <c r="C1" s="21" t="s">
        <v>22</v>
      </c>
    </row>
    <row r="2" spans="2:4" ht="12" customHeight="1" x14ac:dyDescent="0.5">
      <c r="C2" s="21"/>
    </row>
    <row r="3" spans="2:4" ht="21.5" thickBot="1" x14ac:dyDescent="0.55000000000000004">
      <c r="B3" s="34" t="s">
        <v>17</v>
      </c>
      <c r="C3" s="34"/>
    </row>
    <row r="4" spans="2:4" ht="15.5" x14ac:dyDescent="0.35">
      <c r="B4" s="17"/>
      <c r="C4" s="28"/>
      <c r="D4" s="13" t="s">
        <v>20</v>
      </c>
    </row>
    <row r="5" spans="2:4" ht="15.5" x14ac:dyDescent="0.35">
      <c r="B5" s="19" t="s">
        <v>1</v>
      </c>
      <c r="C5" s="29" t="s">
        <v>0</v>
      </c>
      <c r="D5" s="16"/>
    </row>
    <row r="6" spans="2:4" ht="18.75" customHeight="1" x14ac:dyDescent="0.35">
      <c r="B6" s="20">
        <v>1</v>
      </c>
      <c r="C6" s="30" t="str">
        <f>PNAP!C6</f>
        <v>Joaquin</v>
      </c>
      <c r="D6" s="35">
        <f>SUM(PNAP:PAPN!M6)</f>
        <v>16917.12</v>
      </c>
    </row>
    <row r="7" spans="2:4" ht="18.75" customHeight="1" x14ac:dyDescent="0.35">
      <c r="B7" s="20">
        <v>2</v>
      </c>
      <c r="C7" s="30" t="str">
        <f>PNAP!C7</f>
        <v>Armando</v>
      </c>
      <c r="D7" s="35">
        <f>SUM(PNAP:PAPN!M7)</f>
        <v>11866.5</v>
      </c>
    </row>
    <row r="8" spans="2:4" ht="18.75" customHeight="1" x14ac:dyDescent="0.35">
      <c r="B8" s="20">
        <v>3</v>
      </c>
      <c r="C8" s="30" t="str">
        <f>PNAP!C8</f>
        <v>Juan</v>
      </c>
      <c r="D8" s="35">
        <f>SUM(PNAP:PAPN!M8)</f>
        <v>7911</v>
      </c>
    </row>
    <row r="9" spans="2:4" ht="18.75" customHeight="1" x14ac:dyDescent="0.35">
      <c r="B9" s="20">
        <v>4</v>
      </c>
      <c r="C9" s="30" t="str">
        <f>PNAP!C9</f>
        <v>Pedro</v>
      </c>
      <c r="D9" s="35">
        <f>SUM(PNAP:PAPN!M9)</f>
        <v>6840</v>
      </c>
    </row>
    <row r="10" spans="2:4" ht="18.75" customHeight="1" x14ac:dyDescent="0.35">
      <c r="B10" s="20">
        <v>5</v>
      </c>
      <c r="C10" s="30" t="str">
        <f>PNAP!C10</f>
        <v>Odalis</v>
      </c>
      <c r="D10" s="35">
        <f>SUM(PNAP:PAPN!M10)</f>
        <v>4939.2</v>
      </c>
    </row>
    <row r="11" spans="2:4" ht="18.75" customHeight="1" x14ac:dyDescent="0.35">
      <c r="B11" s="20">
        <v>6</v>
      </c>
      <c r="C11" s="30" t="str">
        <f>PNAP!C11</f>
        <v>Eustaquia</v>
      </c>
      <c r="D11" s="35">
        <f>SUM(PNAP:PAPN!M11)</f>
        <v>4347</v>
      </c>
    </row>
    <row r="12" spans="2:4" ht="18.75" customHeight="1" x14ac:dyDescent="0.35">
      <c r="B12" s="20">
        <v>7</v>
      </c>
      <c r="C12" s="30" t="str">
        <f>PNAP!C12</f>
        <v>Luis</v>
      </c>
      <c r="D12" s="35">
        <f>SUM(PNAP:PAPN!M12)</f>
        <v>6690</v>
      </c>
    </row>
    <row r="13" spans="2:4" ht="18.75" customHeight="1" x14ac:dyDescent="0.35">
      <c r="B13" s="20">
        <v>8</v>
      </c>
      <c r="C13" s="30" t="str">
        <f>PNAP!C13</f>
        <v>Iris</v>
      </c>
      <c r="D13" s="35">
        <f>SUM(PNAP:PAPN!M13)</f>
        <v>4830</v>
      </c>
    </row>
    <row r="14" spans="2:4" ht="18.75" customHeight="1" x14ac:dyDescent="0.35">
      <c r="B14" s="20">
        <v>9</v>
      </c>
      <c r="C14" s="30">
        <f>PNAP!C14</f>
        <v>0</v>
      </c>
      <c r="D14" s="35">
        <f>SUM(PNAP:PAPN!M14)</f>
        <v>0</v>
      </c>
    </row>
    <row r="15" spans="2:4" ht="18.75" customHeight="1" x14ac:dyDescent="0.35">
      <c r="B15" s="20">
        <v>10</v>
      </c>
      <c r="C15" s="30">
        <f>PNAP!C15</f>
        <v>0</v>
      </c>
      <c r="D15" s="35">
        <f>SUM(PNAP:PAPN!M15)</f>
        <v>0</v>
      </c>
    </row>
    <row r="16" spans="2:4" ht="18.75" customHeight="1" x14ac:dyDescent="0.35">
      <c r="B16" s="20">
        <v>11</v>
      </c>
      <c r="C16" s="30">
        <f>PNAP!C16</f>
        <v>0</v>
      </c>
      <c r="D16" s="35">
        <f>SUM(PNAP:PAPN!M16)</f>
        <v>0</v>
      </c>
    </row>
    <row r="17" spans="2:5" ht="18.75" customHeight="1" x14ac:dyDescent="0.35">
      <c r="B17" s="20">
        <v>12</v>
      </c>
      <c r="C17" s="30">
        <f>PNAP!C17</f>
        <v>0</v>
      </c>
      <c r="D17" s="35">
        <f>SUM(PNAP:PAPN!M17)</f>
        <v>0</v>
      </c>
    </row>
    <row r="18" spans="2:5" ht="18.75" customHeight="1" x14ac:dyDescent="0.35">
      <c r="B18" s="20">
        <v>13</v>
      </c>
      <c r="C18" s="30">
        <f>PNAP!C18</f>
        <v>0</v>
      </c>
      <c r="D18" s="35">
        <f>SUM(PNAP:PAPN!M18)</f>
        <v>0</v>
      </c>
    </row>
    <row r="19" spans="2:5" ht="18.75" customHeight="1" x14ac:dyDescent="0.35">
      <c r="B19" s="20">
        <v>14</v>
      </c>
      <c r="C19" s="30">
        <f>PNAP!C19</f>
        <v>0</v>
      </c>
      <c r="D19" s="35">
        <f>SUM(PNAP:PAPN!M19)</f>
        <v>0</v>
      </c>
    </row>
    <row r="20" spans="2:5" ht="18.75" customHeight="1" x14ac:dyDescent="0.35">
      <c r="B20" s="20">
        <v>15</v>
      </c>
      <c r="C20" s="30">
        <f>PNAP!C20</f>
        <v>0</v>
      </c>
      <c r="D20" s="35">
        <f>SUM(PNAP:PAPN!M20)</f>
        <v>0</v>
      </c>
    </row>
    <row r="21" spans="2:5" ht="18.75" customHeight="1" x14ac:dyDescent="0.35">
      <c r="B21" s="20">
        <v>16</v>
      </c>
      <c r="C21" s="30">
        <f>PNAP!C21</f>
        <v>0</v>
      </c>
      <c r="D21" s="35">
        <f>SUM(PNAP:PAPN!M21)</f>
        <v>0</v>
      </c>
    </row>
    <row r="22" spans="2:5" ht="18.75" customHeight="1" x14ac:dyDescent="0.35">
      <c r="B22" s="20">
        <v>17</v>
      </c>
      <c r="C22" s="30">
        <f>PNAP!C22</f>
        <v>0</v>
      </c>
      <c r="D22" s="35">
        <f>SUM(PNAP:PAPN!M22)</f>
        <v>0</v>
      </c>
    </row>
    <row r="23" spans="2:5" ht="18.75" customHeight="1" x14ac:dyDescent="0.35">
      <c r="B23" s="20">
        <v>18</v>
      </c>
      <c r="C23" s="30">
        <f>PNAP!C23</f>
        <v>0</v>
      </c>
      <c r="D23" s="35">
        <f>SUM(PNAP:PAPN!M23)</f>
        <v>0</v>
      </c>
    </row>
    <row r="24" spans="2:5" ht="18.75" customHeight="1" x14ac:dyDescent="0.35">
      <c r="B24" s="20">
        <v>19</v>
      </c>
      <c r="C24" s="30">
        <f>PNAP!C24</f>
        <v>0</v>
      </c>
      <c r="D24" s="35">
        <f>SUM(PNAP:PAPN!M24)</f>
        <v>0</v>
      </c>
    </row>
    <row r="25" spans="2:5" ht="18.75" customHeight="1" thickBot="1" x14ac:dyDescent="0.4">
      <c r="B25" s="20">
        <v>20</v>
      </c>
      <c r="C25" s="30">
        <f>PNAP!C25</f>
        <v>0</v>
      </c>
      <c r="D25" s="35">
        <f>SUM(PNAP:PAPN!M25)</f>
        <v>0</v>
      </c>
    </row>
    <row r="26" spans="2:5" ht="18.75" customHeight="1" thickBot="1" x14ac:dyDescent="0.6">
      <c r="D26" s="27">
        <f>SUM(D6:D25)</f>
        <v>64340.819999999992</v>
      </c>
      <c r="E26" s="26" t="s">
        <v>24</v>
      </c>
    </row>
    <row r="27" spans="2:5" ht="18.75" customHeight="1" x14ac:dyDescent="0.35">
      <c r="C27" s="25"/>
    </row>
    <row r="28" spans="2:5" ht="20.25" customHeight="1" x14ac:dyDescent="0.35"/>
  </sheetData>
  <mergeCells count="1">
    <mergeCell ref="B3: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PNAP</vt:lpstr>
      <vt:lpstr>PAPT-S</vt:lpstr>
      <vt:lpstr>PAPN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2024-02-19T05:18:46Z</dcterms:modified>
</cp:coreProperties>
</file>